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MEDICA_dal 2021\A.A. 2024-2025\TRASF ANNI SUCC_TRI_2024_2025\BANDI TRASF ANNI SUCC_2024_2025\1_MEDICINA e CHIRURGIA\"/>
    </mc:Choice>
  </mc:AlternateContent>
  <xr:revisionPtr revIDLastSave="0" documentId="8_{B5EB3EF0-DAB8-4501-8673-FF9EF76A1E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ORTE 2020" sheetId="4" r:id="rId1"/>
    <sheet name="Foglio1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6" i="4" l="1"/>
  <c r="D116" i="4"/>
  <c r="D79" i="4"/>
  <c r="C79" i="4"/>
  <c r="M116" i="4"/>
  <c r="M79" i="4"/>
  <c r="C14" i="4"/>
  <c r="C128" i="4"/>
  <c r="D128" i="4"/>
  <c r="C129" i="4"/>
  <c r="D129" i="4"/>
  <c r="C11" i="4"/>
  <c r="D11" i="4"/>
  <c r="C12" i="4"/>
  <c r="D12" i="4"/>
  <c r="C13" i="4"/>
  <c r="D13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67" i="4"/>
  <c r="D67" i="4"/>
  <c r="C68" i="4"/>
  <c r="D68" i="4"/>
  <c r="C69" i="4"/>
  <c r="D69" i="4"/>
  <c r="C70" i="4"/>
  <c r="D70" i="4"/>
  <c r="C71" i="4"/>
  <c r="D71" i="4"/>
  <c r="C72" i="4"/>
  <c r="D72" i="4"/>
  <c r="C73" i="4"/>
  <c r="D73" i="4"/>
  <c r="C74" i="4"/>
  <c r="D74" i="4"/>
  <c r="C75" i="4"/>
  <c r="D75" i="4"/>
  <c r="C76" i="4"/>
  <c r="D76" i="4"/>
  <c r="C77" i="4"/>
  <c r="D77" i="4"/>
  <c r="C78" i="4"/>
  <c r="D78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D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  <c r="C99" i="4"/>
  <c r="D99" i="4"/>
  <c r="C100" i="4"/>
  <c r="D100" i="4"/>
  <c r="C101" i="4"/>
  <c r="D101" i="4"/>
  <c r="C102" i="4"/>
  <c r="D102" i="4"/>
  <c r="C103" i="4"/>
  <c r="D103" i="4"/>
  <c r="C104" i="4"/>
  <c r="D104" i="4"/>
  <c r="C105" i="4"/>
  <c r="D105" i="4"/>
  <c r="C106" i="4"/>
  <c r="D106" i="4"/>
  <c r="C107" i="4"/>
  <c r="D107" i="4"/>
  <c r="C108" i="4"/>
  <c r="D108" i="4"/>
  <c r="C109" i="4"/>
  <c r="D109" i="4"/>
  <c r="C110" i="4"/>
  <c r="D110" i="4"/>
  <c r="C111" i="4"/>
  <c r="D111" i="4"/>
  <c r="C112" i="4"/>
  <c r="D112" i="4"/>
  <c r="C113" i="4"/>
  <c r="D113" i="4"/>
  <c r="C114" i="4"/>
  <c r="D114" i="4"/>
  <c r="C115" i="4"/>
  <c r="D115" i="4"/>
  <c r="C117" i="4"/>
  <c r="D117" i="4"/>
  <c r="C118" i="4"/>
  <c r="D118" i="4"/>
  <c r="C119" i="4"/>
  <c r="D119" i="4"/>
  <c r="C120" i="4"/>
  <c r="D120" i="4"/>
  <c r="C121" i="4"/>
  <c r="D121" i="4"/>
  <c r="C122" i="4"/>
  <c r="D122" i="4"/>
  <c r="C123" i="4"/>
  <c r="D123" i="4"/>
  <c r="C124" i="4"/>
  <c r="D124" i="4"/>
  <c r="C125" i="4"/>
  <c r="D125" i="4"/>
  <c r="C126" i="4"/>
  <c r="D126" i="4"/>
  <c r="C127" i="4"/>
  <c r="D127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7" i="4"/>
  <c r="M118" i="4"/>
  <c r="M119" i="4"/>
  <c r="M120" i="4"/>
  <c r="M121" i="4"/>
  <c r="M122" i="4"/>
  <c r="M123" i="4"/>
  <c r="M124" i="4"/>
  <c r="M125" i="4"/>
  <c r="M126" i="4"/>
  <c r="M127" i="4"/>
  <c r="M11" i="4"/>
  <c r="N73" i="4" l="1"/>
  <c r="N111" i="4"/>
  <c r="O111" i="4" s="1"/>
  <c r="N76" i="4"/>
  <c r="O76" i="4" s="1"/>
  <c r="N14" i="4"/>
  <c r="O14" i="4" s="1"/>
  <c r="N45" i="4"/>
  <c r="O45" i="4" s="1"/>
  <c r="N11" i="4"/>
  <c r="N42" i="4"/>
  <c r="O42" i="4" s="1"/>
  <c r="N89" i="4"/>
  <c r="O89" i="4" s="1"/>
  <c r="N87" i="4"/>
  <c r="O87" i="4" s="1"/>
  <c r="N102" i="4"/>
  <c r="O102" i="4" s="1"/>
  <c r="N65" i="4"/>
  <c r="O65" i="4" s="1"/>
  <c r="N67" i="4"/>
  <c r="O67" i="4" s="1"/>
  <c r="N125" i="4"/>
  <c r="O125" i="4" s="1"/>
  <c r="N63" i="4"/>
  <c r="O63" i="4" s="1"/>
  <c r="N51" i="4"/>
  <c r="O51" i="4" s="1"/>
  <c r="N39" i="4"/>
  <c r="O39" i="4" s="1"/>
  <c r="O73" i="4"/>
  <c r="N49" i="4"/>
  <c r="O49" i="4" s="1"/>
  <c r="N94" i="4"/>
  <c r="O94" i="4" s="1"/>
  <c r="N55" i="4"/>
  <c r="O55" i="4" s="1"/>
  <c r="N83" i="4"/>
  <c r="O83" i="4" s="1"/>
  <c r="N119" i="4"/>
  <c r="O119" i="4" s="1"/>
  <c r="N29" i="4"/>
  <c r="O29" i="4" s="1"/>
  <c r="N32" i="4"/>
  <c r="O32" i="4" s="1"/>
  <c r="N17" i="4"/>
  <c r="O17" i="4" s="1"/>
  <c r="N27" i="4"/>
  <c r="O27" i="4" s="1"/>
  <c r="N24" i="4"/>
  <c r="O24" i="4" s="1"/>
  <c r="O11" i="4" l="1"/>
  <c r="O128" i="4" s="1"/>
</calcChain>
</file>

<file path=xl/sharedStrings.xml><?xml version="1.0" encoding="utf-8"?>
<sst xmlns="http://schemas.openxmlformats.org/spreadsheetml/2006/main" count="381" uniqueCount="233">
  <si>
    <t>Università degli Studi di Brescia</t>
  </si>
  <si>
    <t>NOME</t>
  </si>
  <si>
    <t>COGNOME</t>
  </si>
  <si>
    <t>CODICE FISCALE</t>
  </si>
  <si>
    <t>UNIVERSITA' DI PROVENIENZA</t>
  </si>
  <si>
    <t>CORSO DI LAUREA</t>
  </si>
  <si>
    <t>LAUREATO</t>
  </si>
  <si>
    <t>SI/NO</t>
  </si>
  <si>
    <t>Dichiarazione esami sostenuti rispetto all'offerta formativa dell'Università di Brescia</t>
  </si>
  <si>
    <t>PRIMO ANNO
ESAME BRESCIA</t>
  </si>
  <si>
    <t>Disciplina Brescia</t>
  </si>
  <si>
    <t>CFU</t>
  </si>
  <si>
    <t>SSD</t>
  </si>
  <si>
    <t>Università nella quale è stato sostenuto l'esame</t>
  </si>
  <si>
    <t>voto in trentesimi</t>
  </si>
  <si>
    <t>data superamento esame</t>
  </si>
  <si>
    <t>A000592 - BIOLOGIA E GENETICA</t>
  </si>
  <si>
    <t>A000654 - DIAGNOSTICA IN GENETICA MEDICA</t>
  </si>
  <si>
    <t>1</t>
  </si>
  <si>
    <t>MED/03</t>
  </si>
  <si>
    <t>A000655 - GENETICA GENERALE</t>
  </si>
  <si>
    <t>2</t>
  </si>
  <si>
    <t>BIO/13</t>
  </si>
  <si>
    <t>A000656 - GENETICA MEDICA</t>
  </si>
  <si>
    <t>A000657 - GENETICA MOLECOLARE</t>
  </si>
  <si>
    <t>A000658 - GENOMICA</t>
  </si>
  <si>
    <t>U7582 - BIOLOGIA GENERALE</t>
  </si>
  <si>
    <t>U7643 - BIOLOGIA CELLULARE</t>
  </si>
  <si>
    <t>702939 - CHIMICA</t>
  </si>
  <si>
    <t>U7635 - CHIMICA GENERALE</t>
  </si>
  <si>
    <t>3</t>
  </si>
  <si>
    <t>BIO/10</t>
  </si>
  <si>
    <t>U7636 - CHIMICA ORGANICA PROP BIOCHIM</t>
  </si>
  <si>
    <t>U7637 - ESERCITAZIONI DI CHIMICA</t>
  </si>
  <si>
    <t>702886 - FISICA E INFORMATICA</t>
  </si>
  <si>
    <t>U7609 - FISICA</t>
  </si>
  <si>
    <t>5</t>
  </si>
  <si>
    <t>FIS/07</t>
  </si>
  <si>
    <t>U7610 - INFORMATICA</t>
  </si>
  <si>
    <t>INF/01</t>
  </si>
  <si>
    <t>702940 - ISTOLOGIA</t>
  </si>
  <si>
    <t>U7638 - ISTOLOGIA E CITOLOGIA</t>
  </si>
  <si>
    <t>BIO/17</t>
  </si>
  <si>
    <t>U7639 - EMBRIOLOGIA</t>
  </si>
  <si>
    <t>U7640 - ESERCITAZIONI DI ISTOLOGIA</t>
  </si>
  <si>
    <t>4</t>
  </si>
  <si>
    <t>L-LIN/12</t>
  </si>
  <si>
    <t>MED/43</t>
  </si>
  <si>
    <t>U7646 - PSICOLOGIA GENERALE</t>
  </si>
  <si>
    <t>M-PSI/01</t>
  </si>
  <si>
    <t>U8766 - STORIA DELLA MEDICINA</t>
  </si>
  <si>
    <t>MED/02</t>
  </si>
  <si>
    <t>U8767 - STORIA DEGLI STRUMENTI MEDICO CHIRURGICI</t>
  </si>
  <si>
    <t>BIO/16</t>
  </si>
  <si>
    <t>U7658 - BIOLOGIA MOLECOLARE</t>
  </si>
  <si>
    <t>BIO/11</t>
  </si>
  <si>
    <t>U9121 - BIOCHIMICA STRUTTURALE</t>
  </si>
  <si>
    <t>U9122 - BIOCHIMICA METABOLICA</t>
  </si>
  <si>
    <t>SECONDO ANNO
ESAME BRESCIA</t>
  </si>
  <si>
    <t>Settore</t>
  </si>
  <si>
    <t>A000593 - FISIOLOGIA UMANA I</t>
  </si>
  <si>
    <t>A000659 - FISIOLOGIA CELLULARE CONTRAZ MUSCOLARE</t>
  </si>
  <si>
    <t>BIO/09</t>
  </si>
  <si>
    <t>A000660 - FISIOLOGIA DEL SISTEMA ENDOCRINO</t>
  </si>
  <si>
    <t>A000661 - NEUROFISIOLOGIA</t>
  </si>
  <si>
    <t>MED/04</t>
  </si>
  <si>
    <t>U7687 - BIOCHIMICA CLINICA</t>
  </si>
  <si>
    <t>BIO/12</t>
  </si>
  <si>
    <t>A000597 - FISIOLOGIA UMANA II</t>
  </si>
  <si>
    <t>U9132 - FISIOLOGIA DELL'APPARATO DIGERENTE</t>
  </si>
  <si>
    <t>MED/07</t>
  </si>
  <si>
    <t>A000603 - PRINCIPI DI MEDICINA LEGALE</t>
  </si>
  <si>
    <t>A000604 - STATISTICA MEDICA</t>
  </si>
  <si>
    <t>MED/01</t>
  </si>
  <si>
    <t>A000605 - MODELLI DI INTEGRAZIONE CON LE PROFESSIONI SANITARIE</t>
  </si>
  <si>
    <t>MED/45</t>
  </si>
  <si>
    <t>MED/42</t>
  </si>
  <si>
    <t>M-PSI/08</t>
  </si>
  <si>
    <t>MED/44</t>
  </si>
  <si>
    <t>TERZO ANNO
ESAME BRESCIA</t>
  </si>
  <si>
    <t>702960 - FARMACOLOGIA</t>
  </si>
  <si>
    <t>BIO/14</t>
  </si>
  <si>
    <t>A003799 - FARMACOLOGIA SPECIALE</t>
  </si>
  <si>
    <t>MED/36</t>
  </si>
  <si>
    <t>MED/09</t>
  </si>
  <si>
    <t>U7698 - SEMEIOTICA MEDICA</t>
  </si>
  <si>
    <t>MED/18</t>
  </si>
  <si>
    <t>U9140 - ELEMENTI DI DIAGNOSTICA STRUMENT CARDIOLOGICA</t>
  </si>
  <si>
    <t>702950 - PATOLOGIA E FISIOPATOLOGIA GENERALE</t>
  </si>
  <si>
    <t>U7619 - PATOLOGIA GENERALE</t>
  </si>
  <si>
    <t>U7685 - ONCOLOGIA</t>
  </si>
  <si>
    <t>U7686 - FISIOPATOLOGIA GENERALE</t>
  </si>
  <si>
    <t>MED/08</t>
  </si>
  <si>
    <t>MED/14</t>
  </si>
  <si>
    <t>MED/24</t>
  </si>
  <si>
    <t>MED/13</t>
  </si>
  <si>
    <t>U9203 - TIROCINIO NEFROLOGIA</t>
  </si>
  <si>
    <t>MED/33</t>
  </si>
  <si>
    <t>MED/34</t>
  </si>
  <si>
    <t>U7965 - TIR ORTOPEDIA</t>
  </si>
  <si>
    <t>A003798 - FARMACOLOGIA GENERALE</t>
  </si>
  <si>
    <t>U9080 - ANATOMIA GENERALE E NEUROANATOMIA</t>
  </si>
  <si>
    <t>702947 - BIOCHIMIA E BIOLOGIA MOLECOLARE</t>
  </si>
  <si>
    <t>QUARTO ANNO
ESAME BRESCIA</t>
  </si>
  <si>
    <t>MED/16</t>
  </si>
  <si>
    <t>MED/35</t>
  </si>
  <si>
    <t>MED/10</t>
  </si>
  <si>
    <t>MED/23</t>
  </si>
  <si>
    <t>MED/22</t>
  </si>
  <si>
    <t>U7962 - TIR CARDIOLOGIA</t>
  </si>
  <si>
    <t>MED/11</t>
  </si>
  <si>
    <t>U7963 - TIR PNEUMOLOGIA</t>
  </si>
  <si>
    <t>MED/26</t>
  </si>
  <si>
    <t>MED/30</t>
  </si>
  <si>
    <t>MED/27</t>
  </si>
  <si>
    <t>U7967 - TIR NEUROLOGIA</t>
  </si>
  <si>
    <t>U7968 - TIR OCULISTICA</t>
  </si>
  <si>
    <t>MED/37</t>
  </si>
  <si>
    <t>MED/17</t>
  </si>
  <si>
    <t>MED/15</t>
  </si>
  <si>
    <t>U7712 - EMATOLOGIA</t>
  </si>
  <si>
    <t>U7716 - EMATOLOGIA ONCOLOGICA</t>
  </si>
  <si>
    <t>A003907 - AUDIOLOGIA</t>
  </si>
  <si>
    <t>MED/32</t>
  </si>
  <si>
    <t>MED/31</t>
  </si>
  <si>
    <t>MED/28</t>
  </si>
  <si>
    <t>MED/29</t>
  </si>
  <si>
    <t>MED/25</t>
  </si>
  <si>
    <t>U79614 - TIR CARDIOCHIRURGIA</t>
  </si>
  <si>
    <t>702969 - MALATTIE DEL SISTEMA NERVOSO E DELL'APPARATO VISIVO</t>
  </si>
  <si>
    <t xml:space="preserve">Qualora presso l’Università di provenienza o nella carriera pregressa per una disciplina fosse previsto un unico esame mentre nel piano didattico di Brescia gli esami sono due riportare </t>
  </si>
  <si>
    <t xml:space="preserve">due volte lo stesso voto (a titolo di esempio se nell’Università di provenienza è previsto un solo esame di Anatomia, riportare il voto conseguito con questo esame sia per l’Anatomia I </t>
  </si>
  <si>
    <t>che per l’Anatomia II previste nel piano didattico di Brescia).</t>
  </si>
  <si>
    <t>Qualora nell’Università di provenienza o nella carriera pregressa, la distribuzione delle discipline negli insegnamenti fosse diversa rispetto al piano didattico di Brescia, riportare il voto</t>
  </si>
  <si>
    <t xml:space="preserve">conseguito nell’esame che ricomprende la singola disciplina </t>
  </si>
  <si>
    <r>
      <t xml:space="preserve">Il candidato, </t>
    </r>
    <r>
      <rPr>
        <b/>
        <sz val="16"/>
        <color rgb="FF000000"/>
        <rFont val="Arial"/>
        <family val="2"/>
      </rPr>
      <t>sotto la propria responsabilità e nella piena consapevolezza delle sanzioni penali richiamate dagli artt. 75 e 76 del DPR 445/2000 in caso di dichiarazioni non veritiere e falsità in atti e dall’art. 495 del C.P., dichiara che quanto da Lui/Lei riportato nella colonna D corrisponde al vero e che i dati riportati nella presente dichiarazIone sono gli stessi dichiarati nell'omonima dichiarazione in formato excel  allegata alla domanda di ammissione.</t>
    </r>
  </si>
  <si>
    <t>Luogo</t>
  </si>
  <si>
    <t>Data</t>
  </si>
  <si>
    <t>CFU Disciplina Brescia</t>
  </si>
  <si>
    <t>SSD               Disciplina Brescia</t>
  </si>
  <si>
    <t>PROGRAMMA ALLEGATO Numero pagina del file PDF</t>
  </si>
  <si>
    <r>
      <t>Anno Accademico</t>
    </r>
    <r>
      <rPr>
        <b/>
        <sz val="14"/>
        <color rgb="FF000000"/>
        <rFont val="Arial"/>
        <family val="2"/>
      </rPr>
      <t xml:space="preserve"> 2024/25</t>
    </r>
    <r>
      <rPr>
        <b/>
        <sz val="14"/>
        <color indexed="8"/>
        <rFont val="Arial"/>
        <family val="2"/>
      </rPr>
      <t xml:space="preserve"> - Ammissione corso di studio Medicina e Chirurgia anni successivi al primo</t>
    </r>
  </si>
  <si>
    <t xml:space="preserve">ANNO DI CORSO  ISCRIZIONE (in posizione regolare art.2 bando) A.A. 2023/2024 </t>
  </si>
  <si>
    <t>A004859 - ANATOMIA DELL'APPARATO LOCOMOTORE</t>
  </si>
  <si>
    <t>A004860 - ESERCITAZIONI DI ANATOMIA UMANA I</t>
  </si>
  <si>
    <t>A004853 - SCIENZE UMANE</t>
  </si>
  <si>
    <t>A004854 - INGLESE</t>
  </si>
  <si>
    <t>A004855 - ANTROPOLOGIA MEDICA</t>
  </si>
  <si>
    <t>M-DEA/01</t>
  </si>
  <si>
    <t>A004856 - INTRODUZIONE BIOETICA</t>
  </si>
  <si>
    <t>A004865 - ANATOMIA SISTEMATICA E TOPOGRAFICA DI TESTA, COLLO, TORACE E ADDOME</t>
  </si>
  <si>
    <t>A004866 - ANATOMIA TOPOGRAFICA DEGLI ARTI</t>
  </si>
  <si>
    <t>A004867 - ESERCITAZIONI ANATOMIA UMANA II</t>
  </si>
  <si>
    <t>A004864 - ANATOMIA UMANA II</t>
  </si>
  <si>
    <t>A004874 - FISIOLOGIA APPARATO CARDIOVASCOLARE</t>
  </si>
  <si>
    <t>A004875 - FISIOLOGIA DEL RENE E DEI LIQUIDI CORPOREI</t>
  </si>
  <si>
    <t>A004876 - FISIOLOGIA DELL'APPARATO RESPIRATORIO</t>
  </si>
  <si>
    <t>A004862 - IMMUNOLOGIA E BIOCHIMICA CLINICA</t>
  </si>
  <si>
    <t>A004863 - IMMUNOLOGIA</t>
  </si>
  <si>
    <t>A004862 - MICROBIOLOGIA E MICROBIOLOGIA CLINICA</t>
  </si>
  <si>
    <t>A004869 - MICROBIOLOGIA CLINICA</t>
  </si>
  <si>
    <t>A004870 - BATTERIOLOGIA</t>
  </si>
  <si>
    <t>A004871 - MICOLOGIA E PARASSITOLOGIA</t>
  </si>
  <si>
    <t>A004872 - VIROLOGIA</t>
  </si>
  <si>
    <t>A004877- SALUTE, PREVENZIONE E METODOLOGIA DELLA RICERCA</t>
  </si>
  <si>
    <t>A004878 - EPIDEMIOLOGIA</t>
  </si>
  <si>
    <t>A004879 -IGIENE AMBIENTALE</t>
  </si>
  <si>
    <t>A004880 - PSICOLOGIA MEDICA</t>
  </si>
  <si>
    <t>A004887 - PRINCIPI DI MEDICINA DEL LAVORO: RISCHI LAVORATIVI IN SANITA'</t>
  </si>
  <si>
    <t>A004884 - ANATOMIA PATOLOGICA I</t>
  </si>
  <si>
    <t>A004885 - ANATOMIA PATOLOGICA MOD.A</t>
  </si>
  <si>
    <t>A004886 - ANATOMIA PATOLOGICA MOD.B</t>
  </si>
  <si>
    <t>A004890 - MALATTIE DEL RENE, DELLE VIE URINARIE, DELL'APPARATO GENITALE MASCHILE E DEL SISTEMA ENDOCRINO</t>
  </si>
  <si>
    <t>A004891 - NEFROLOGIA</t>
  </si>
  <si>
    <t>A004892 - UROLOGIA</t>
  </si>
  <si>
    <t>A004893 - ENDOCRINOLOGIA</t>
  </si>
  <si>
    <t>A004894 - ENDOCRINOCHIRURGIA</t>
  </si>
  <si>
    <t>A004895 - TIROCINIO UROLOGIA</t>
  </si>
  <si>
    <t>A004883 - METODICHE DI DIAGNOSTICA PER IMMAGINI</t>
  </si>
  <si>
    <t>A004888 - TIROCINIO SEMEIOTICA MEDICA</t>
  </si>
  <si>
    <t>A004899 - ANATOMIA PATOLOGICA II</t>
  </si>
  <si>
    <t>A004900 - ANATOMIA PATOLOGICA MOD.C</t>
  </si>
  <si>
    <t>A004901 - ANATOMIA PATOLOGICA MOD.D</t>
  </si>
  <si>
    <t>A004896 - IMMUNOLOGIA CLINICA, ALLERGOLOGIA, DERMATOLOGIA, REUMATOLOGIA</t>
  </si>
  <si>
    <t>A004897 - TIROCINIO REUMATOLOGIA</t>
  </si>
  <si>
    <t>A004898 - TIROCINIO DERMATOLOGIA</t>
  </si>
  <si>
    <t>MED0222 - IMMUNOLOGIA E ALLERGOLOGIA CLINICA</t>
  </si>
  <si>
    <t>MED0223 - REUMATOLOGIA</t>
  </si>
  <si>
    <t>MED0224 - DERMATOLOGIA</t>
  </si>
  <si>
    <t>A004907 - OCULISTICA</t>
  </si>
  <si>
    <t>A004908 TIROCINIO NEUROCHIRURGIA</t>
  </si>
  <si>
    <t>MED0230- NEUROLOGIA E RIABILITAZIONE NEUROLOGICA</t>
  </si>
  <si>
    <t>MED0231 - EMERGENZE NEUROLOGICHE</t>
  </si>
  <si>
    <t>MED0232 - NEUROCHIRURGIA</t>
  </si>
  <si>
    <t>MED0233 NEURORADIOLOGIA</t>
  </si>
  <si>
    <t>A004903 - PNEUMOLOGIA</t>
  </si>
  <si>
    <t>MED0225 - CARDIOCHIRURGIA</t>
  </si>
  <si>
    <t>MED0226 - CHIRURGIA VASCOLARE</t>
  </si>
  <si>
    <t>MED0227 - CARDIOLOGIA</t>
  </si>
  <si>
    <t>MED0228 - ELEMENTI DI ANGIOLOGIA</t>
  </si>
  <si>
    <t>MED0229 - EPIDEMIOLOGIA E FATTORI DI RISCHIO VASCOLARE</t>
  </si>
  <si>
    <t>A004917- MALATTIE INFETTIVE</t>
  </si>
  <si>
    <t>A004918 - EMATOLOGIA SPERIMENTALE TRASLAZIONALE</t>
  </si>
  <si>
    <t>A004919 - TIROCINIO EMATOLOGIA</t>
  </si>
  <si>
    <t>A004920 TIROCINIO MALATTIE INFETTIVE</t>
  </si>
  <si>
    <t>A004909 - OTORINOLARINGOIATRIA E MEDICINA ORALE</t>
  </si>
  <si>
    <t>A004910 -OTORINOLARINGOIATRIA GENERALE</t>
  </si>
  <si>
    <t>A004912 - OTORINOLARINGOIATRIA ONCOLOGICA</t>
  </si>
  <si>
    <t>A004913 - ODONTOIATRIA, MALFORMAZIONI, CARIE E PARODONTOPATIA</t>
  </si>
  <si>
    <t>A004914 - TIROCINIO Otorinolaringoiatria</t>
  </si>
  <si>
    <t>MED0234 - CHIRURGIA MAXILLO FACCIALE</t>
  </si>
  <si>
    <t>A004904 - PSICHIATRIA E PSICOLOGIA CLINICA</t>
  </si>
  <si>
    <t>A004905 - TIROCINIO Psichiatria</t>
  </si>
  <si>
    <t>MED0235 - PSICOLOGIA CLINICA</t>
  </si>
  <si>
    <t>MED0236 - PSICHIATRIA</t>
  </si>
  <si>
    <t>A004857 - ANATOMIA UMANA I</t>
  </si>
  <si>
    <t>A004902 - MALATTIE DELL'APPARATO RESPIRATORIO E DELL'APPARATO CARDIOVASCOLARE</t>
  </si>
  <si>
    <t>A004868 - MICROBIOLOGIA E MICROBIOLOGIA CLINICA</t>
  </si>
  <si>
    <t>A004906- MALATTIE DEL SISTEMA NERVOSO E DELL'APPARATO VISIVO</t>
  </si>
  <si>
    <t>Ammissione per posti del 5° anno</t>
  </si>
  <si>
    <t>MED0209 - MALATTIE DELL'APPARATO LOCOMOTORE</t>
  </si>
  <si>
    <t>MED002- METODOLOGIA CLINICA</t>
  </si>
  <si>
    <t>MED0023 - MALATTIE INFETTIVE E DEL SANGUE</t>
  </si>
  <si>
    <t>MED0024 - MALATTIE EMERGENTI E TROPICALI</t>
  </si>
  <si>
    <t>MED025 - MALATTIE NOSOCOMIALI E DI COMUNITA'</t>
  </si>
  <si>
    <t>MED0207 - ORTOPEDIA</t>
  </si>
  <si>
    <t>MED0208 - MEDICINA FISICA E RIABILITATIVA</t>
  </si>
  <si>
    <t>MED0002 - METODOLOGIA CLINICA</t>
  </si>
  <si>
    <t>MED0001 - SEMEIOTICA CHIRURGICA</t>
  </si>
  <si>
    <t>MED0003 - TIROCINIO SEMEIOTCA CHIRURGICA</t>
  </si>
  <si>
    <t>MED0011 - TIROCINIO TECNICHE DI DIAGNOSTICA PER IMMAGINI</t>
  </si>
  <si>
    <t>Esame superato presso l'università di provenienza</t>
  </si>
  <si>
    <t>Corso di laurea nel quale è stato sostenuto l'esame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</si>
</sst>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9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b/>
      <i/>
      <sz val="9"/>
      <color indexed="8"/>
      <name val="SansSerif"/>
    </font>
    <font>
      <sz val="9"/>
      <color indexed="8"/>
      <name val="SansSerif"/>
    </font>
    <font>
      <sz val="8"/>
      <color indexed="8"/>
      <name val="SansSerif"/>
    </font>
    <font>
      <sz val="8"/>
      <name val="SansSerif"/>
    </font>
    <font>
      <b/>
      <i/>
      <sz val="9"/>
      <name val="Arial"/>
      <family val="2"/>
    </font>
    <font>
      <i/>
      <sz val="8"/>
      <name val="Arial"/>
      <family val="2"/>
    </font>
    <font>
      <i/>
      <sz val="8"/>
      <name val="SansSerif"/>
    </font>
    <font>
      <b/>
      <i/>
      <sz val="9"/>
      <color theme="1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9"/>
      <color indexed="8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5" xfId="0" applyFont="1" applyBorder="1" applyProtection="1"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Protection="1">
      <protection locked="0"/>
    </xf>
    <xf numFmtId="0" fontId="12" fillId="0" borderId="0" xfId="0" applyFont="1" applyProtection="1"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2" fillId="0" borderId="15" xfId="0" applyFont="1" applyBorder="1" applyProtection="1"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14" fillId="0" borderId="8" xfId="0" applyFont="1" applyBorder="1" applyAlignment="1" applyProtection="1">
      <alignment vertical="center" wrapText="1"/>
      <protection locked="0"/>
    </xf>
    <xf numFmtId="0" fontId="17" fillId="0" borderId="8" xfId="0" applyFont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7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</cellXfs>
  <cellStyles count="1">
    <cellStyle name="Normal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1"/>
  <sheetViews>
    <sheetView tabSelected="1" zoomScale="120" zoomScaleNormal="120" workbookViewId="0">
      <selection activeCell="N89" sqref="N89:N93"/>
    </sheetView>
  </sheetViews>
  <sheetFormatPr defaultColWidth="8.85546875" defaultRowHeight="15"/>
  <cols>
    <col min="1" max="1" width="24" style="2" customWidth="1"/>
    <col min="2" max="2" width="22.5703125" style="2" customWidth="1"/>
    <col min="3" max="3" width="11.5703125" style="2" customWidth="1"/>
    <col min="4" max="4" width="13.28515625" style="2" customWidth="1"/>
    <col min="5" max="5" width="29.42578125" style="2" customWidth="1"/>
    <col min="6" max="6" width="21.5703125" style="2" customWidth="1"/>
    <col min="7" max="7" width="8.85546875" style="2"/>
    <col min="8" max="8" width="12" style="2" customWidth="1"/>
    <col min="9" max="9" width="13.140625" style="2" customWidth="1"/>
    <col min="10" max="11" width="8.85546875" style="2"/>
    <col min="12" max="12" width="15.7109375" style="2" customWidth="1"/>
    <col min="13" max="16384" width="8.85546875" style="2"/>
  </cols>
  <sheetData>
    <row r="1" spans="1:15" ht="18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</row>
    <row r="2" spans="1:15" ht="18" customHeight="1">
      <c r="A2" s="53" t="s">
        <v>141</v>
      </c>
      <c r="B2" s="54"/>
      <c r="C2" s="54"/>
      <c r="D2" s="54"/>
      <c r="E2" s="54"/>
      <c r="F2" s="54"/>
      <c r="G2" s="54"/>
      <c r="H2" s="54"/>
      <c r="I2" s="54"/>
    </row>
    <row r="3" spans="1:15" ht="15.75" thickBot="1">
      <c r="A3" s="1"/>
    </row>
    <row r="4" spans="1:15" ht="15" customHeight="1">
      <c r="A4" s="3" t="s">
        <v>1</v>
      </c>
      <c r="B4" s="3" t="s">
        <v>2</v>
      </c>
      <c r="C4" s="55" t="s">
        <v>3</v>
      </c>
      <c r="D4" s="56"/>
    </row>
    <row r="5" spans="1:15" ht="40.9" customHeight="1">
      <c r="A5" s="4"/>
      <c r="B5" s="4"/>
      <c r="C5" s="57"/>
      <c r="D5" s="58"/>
    </row>
    <row r="6" spans="1:15" ht="67.5">
      <c r="A6" s="5" t="s">
        <v>4</v>
      </c>
      <c r="B6" s="5" t="s">
        <v>5</v>
      </c>
      <c r="C6" s="6" t="s">
        <v>6</v>
      </c>
      <c r="D6" s="6" t="s">
        <v>142</v>
      </c>
    </row>
    <row r="7" spans="1:15">
      <c r="A7" s="22"/>
      <c r="B7" s="22"/>
      <c r="C7" s="22" t="s">
        <v>7</v>
      </c>
      <c r="D7" s="22"/>
    </row>
    <row r="8" spans="1:15" ht="51" customHeight="1">
      <c r="A8" s="1"/>
      <c r="B8" s="59" t="s">
        <v>219</v>
      </c>
      <c r="C8" s="59"/>
      <c r="D8" s="59"/>
      <c r="E8" s="59"/>
      <c r="F8" s="23"/>
    </row>
    <row r="9" spans="1:15" ht="18">
      <c r="A9" s="51" t="s">
        <v>8</v>
      </c>
      <c r="B9" s="52"/>
      <c r="C9" s="52"/>
      <c r="D9" s="52"/>
      <c r="E9" s="52"/>
      <c r="F9" s="52"/>
      <c r="G9" s="52"/>
      <c r="H9" s="52"/>
      <c r="I9" s="52"/>
    </row>
    <row r="10" spans="1:15" ht="66" customHeight="1">
      <c r="A10" s="12" t="s">
        <v>231</v>
      </c>
      <c r="B10" s="13" t="s">
        <v>10</v>
      </c>
      <c r="C10" s="33" t="s">
        <v>138</v>
      </c>
      <c r="D10" s="33" t="s">
        <v>139</v>
      </c>
      <c r="E10" s="14" t="s">
        <v>13</v>
      </c>
      <c r="F10" s="15" t="s">
        <v>232</v>
      </c>
      <c r="G10" s="16" t="s">
        <v>14</v>
      </c>
      <c r="H10" s="17" t="s">
        <v>15</v>
      </c>
      <c r="I10" s="15" t="s">
        <v>140</v>
      </c>
      <c r="L10" s="35" t="s">
        <v>9</v>
      </c>
      <c r="M10" s="36" t="s">
        <v>10</v>
      </c>
      <c r="N10" s="36" t="s">
        <v>11</v>
      </c>
      <c r="O10" s="36" t="s">
        <v>12</v>
      </c>
    </row>
    <row r="11" spans="1:15">
      <c r="A11" s="21"/>
      <c r="B11" s="20"/>
      <c r="C11" s="34" t="e">
        <f>VLOOKUP($B11,Foglio1!$B$1:$D$118,2,FALSE)</f>
        <v>#N/A</v>
      </c>
      <c r="D11" s="34" t="e">
        <f>VLOOKUP($B11,Foglio1!$B$1:$D$118,3,FALSE)</f>
        <v>#N/A</v>
      </c>
      <c r="E11" s="11"/>
      <c r="F11" s="11"/>
      <c r="G11" s="11"/>
      <c r="H11" s="11"/>
      <c r="I11" s="8"/>
      <c r="L11" s="48" t="s">
        <v>215</v>
      </c>
      <c r="M11" s="37" t="e">
        <f>MATCH(Foglio1!B2,'COORTE 2020'!B$11:B$142,0)</f>
        <v>#N/A</v>
      </c>
      <c r="N11" s="61" t="e">
        <f>IF(AND(M11&gt;0,M12&gt;0,M13&gt;0),"8","0")</f>
        <v>#N/A</v>
      </c>
      <c r="O11" s="61" t="e">
        <f>VALUE(N11)</f>
        <v>#N/A</v>
      </c>
    </row>
    <row r="12" spans="1:15">
      <c r="A12" s="21"/>
      <c r="B12" s="20"/>
      <c r="C12" s="34" t="e">
        <f>VLOOKUP($B12,Foglio1!$B$1:$D$118,2,FALSE)</f>
        <v>#N/A</v>
      </c>
      <c r="D12" s="34" t="e">
        <f>VLOOKUP($B12,Foglio1!$B$1:$D$118,3,FALSE)</f>
        <v>#N/A</v>
      </c>
      <c r="E12" s="11"/>
      <c r="F12" s="11"/>
      <c r="G12" s="11"/>
      <c r="H12" s="11"/>
      <c r="I12" s="8"/>
      <c r="L12" s="48"/>
      <c r="M12" s="37" t="e">
        <f>MATCH(Foglio1!B3,'COORTE 2020'!B$11:B$142,0)</f>
        <v>#N/A</v>
      </c>
      <c r="N12" s="62"/>
      <c r="O12" s="62"/>
    </row>
    <row r="13" spans="1:15">
      <c r="A13" s="21"/>
      <c r="B13" s="20"/>
      <c r="C13" s="34" t="e">
        <f>VLOOKUP($B13,Foglio1!$B$1:$D$118,2,FALSE)</f>
        <v>#N/A</v>
      </c>
      <c r="D13" s="34" t="e">
        <f>VLOOKUP($B13,Foglio1!$B$1:$D$118,3,FALSE)</f>
        <v>#N/A</v>
      </c>
      <c r="E13" s="11"/>
      <c r="F13" s="11"/>
      <c r="G13" s="11"/>
      <c r="H13" s="11"/>
      <c r="I13" s="8"/>
      <c r="L13" s="48"/>
      <c r="M13" s="37" t="e">
        <f>MATCH(Foglio1!B4,'COORTE 2020'!B$11:B$142,0)</f>
        <v>#N/A</v>
      </c>
      <c r="N13" s="63"/>
      <c r="O13" s="63"/>
    </row>
    <row r="14" spans="1:15" ht="40.9" customHeight="1">
      <c r="A14" s="21"/>
      <c r="B14" s="20"/>
      <c r="C14" s="34" t="e">
        <f>VLOOKUP($B14,Foglio1!$B$1:$D$118,2,FALSE)</f>
        <v>#N/A</v>
      </c>
      <c r="D14" s="34" t="e">
        <f>VLOOKUP($B14,Foglio1!$B$1:$D$118,3,FALSE)</f>
        <v>#N/A</v>
      </c>
      <c r="E14" s="11"/>
      <c r="F14" s="11"/>
      <c r="G14" s="11"/>
      <c r="H14" s="11"/>
      <c r="I14" s="8"/>
      <c r="L14" s="48" t="s">
        <v>102</v>
      </c>
      <c r="M14" s="37" t="e">
        <f>MATCH(Foglio1!B5,'COORTE 2020'!B$11:B$142,0)</f>
        <v>#N/A</v>
      </c>
      <c r="N14" s="61" t="e">
        <f>IF(AND(M14&gt;0,M15&gt;0,M16&gt;0),"10","0")</f>
        <v>#N/A</v>
      </c>
      <c r="O14" s="61" t="e">
        <f>VALUE(N14)</f>
        <v>#N/A</v>
      </c>
    </row>
    <row r="15" spans="1:15">
      <c r="A15" s="21"/>
      <c r="B15" s="20"/>
      <c r="C15" s="34" t="e">
        <f>VLOOKUP($B15,Foglio1!$B$1:$D$118,2,FALSE)</f>
        <v>#N/A</v>
      </c>
      <c r="D15" s="34" t="e">
        <f>VLOOKUP($B15,Foglio1!$B$1:$D$118,3,FALSE)</f>
        <v>#N/A</v>
      </c>
      <c r="E15" s="11"/>
      <c r="F15" s="11"/>
      <c r="G15" s="11"/>
      <c r="H15" s="11"/>
      <c r="I15" s="8"/>
      <c r="L15" s="48"/>
      <c r="M15" s="37" t="e">
        <f>MATCH(Foglio1!B6,'COORTE 2020'!B$11:B$142,0)</f>
        <v>#N/A</v>
      </c>
      <c r="N15" s="62"/>
      <c r="O15" s="62"/>
    </row>
    <row r="16" spans="1:15">
      <c r="A16" s="21"/>
      <c r="B16" s="20"/>
      <c r="C16" s="34" t="e">
        <f>VLOOKUP($B16,Foglio1!$B$1:$D$118,2,FALSE)</f>
        <v>#N/A</v>
      </c>
      <c r="D16" s="34" t="e">
        <f>VLOOKUP($B16,Foglio1!$B$1:$D$118,3,FALSE)</f>
        <v>#N/A</v>
      </c>
      <c r="E16" s="11"/>
      <c r="F16" s="11"/>
      <c r="G16" s="11"/>
      <c r="H16" s="11"/>
      <c r="I16" s="8"/>
      <c r="L16" s="48"/>
      <c r="M16" s="37" t="e">
        <f>MATCH(Foglio1!B7,'COORTE 2020'!B$11:B$142,0)</f>
        <v>#N/A</v>
      </c>
      <c r="N16" s="63"/>
      <c r="O16" s="63"/>
    </row>
    <row r="17" spans="1:15" ht="51.6" customHeight="1">
      <c r="A17" s="21"/>
      <c r="B17" s="20"/>
      <c r="C17" s="34" t="e">
        <f>VLOOKUP($B17,Foglio1!$B$1:$D$118,2,FALSE)</f>
        <v>#N/A</v>
      </c>
      <c r="D17" s="34" t="e">
        <f>VLOOKUP($B17,Foglio1!$B$1:$D$118,3,FALSE)</f>
        <v>#N/A</v>
      </c>
      <c r="E17" s="11"/>
      <c r="F17" s="11"/>
      <c r="G17" s="11"/>
      <c r="H17" s="11"/>
      <c r="I17" s="8"/>
      <c r="L17" s="48" t="s">
        <v>16</v>
      </c>
      <c r="M17" s="37" t="e">
        <f>MATCH(Foglio1!B8,'COORTE 2020'!B$11:B$142,0)</f>
        <v>#N/A</v>
      </c>
      <c r="N17" s="61" t="e">
        <f>IF(AND(M17&gt;0,M18&gt;0,M19&gt;0,M20&gt;0,M21&gt;0,M22&gt;0,M23&gt;0),"10","0")</f>
        <v>#N/A</v>
      </c>
      <c r="O17" s="61" t="e">
        <f>VALUE(N17)</f>
        <v>#N/A</v>
      </c>
    </row>
    <row r="18" spans="1:15" ht="21" customHeight="1">
      <c r="A18" s="21"/>
      <c r="B18" s="20"/>
      <c r="C18" s="34" t="e">
        <f>VLOOKUP($B18,Foglio1!$B$1:$D$118,2,FALSE)</f>
        <v>#N/A</v>
      </c>
      <c r="D18" s="34" t="e">
        <f>VLOOKUP($B18,Foglio1!$B$1:$D$118,3,FALSE)</f>
        <v>#N/A</v>
      </c>
      <c r="E18" s="8"/>
      <c r="F18" s="8"/>
      <c r="G18" s="8"/>
      <c r="H18" s="8"/>
      <c r="I18" s="8"/>
      <c r="L18" s="48"/>
      <c r="M18" s="37" t="e">
        <f>MATCH(Foglio1!B9,'COORTE 2020'!B$11:B$142,0)</f>
        <v>#N/A</v>
      </c>
      <c r="N18" s="62"/>
      <c r="O18" s="62"/>
    </row>
    <row r="19" spans="1:15">
      <c r="A19" s="21"/>
      <c r="B19" s="20"/>
      <c r="C19" s="34" t="e">
        <f>VLOOKUP($B19,Foglio1!$B$1:$D$118,2,FALSE)</f>
        <v>#N/A</v>
      </c>
      <c r="D19" s="34" t="e">
        <f>VLOOKUP($B19,Foglio1!$B$1:$D$118,3,FALSE)</f>
        <v>#N/A</v>
      </c>
      <c r="E19" s="8"/>
      <c r="F19" s="8"/>
      <c r="G19" s="8"/>
      <c r="H19" s="8"/>
      <c r="I19" s="8"/>
      <c r="L19" s="48"/>
      <c r="M19" s="37" t="e">
        <f>MATCH(Foglio1!B10,'COORTE 2020'!B$11:B$142,0)</f>
        <v>#N/A</v>
      </c>
      <c r="N19" s="62"/>
      <c r="O19" s="62"/>
    </row>
    <row r="20" spans="1:15">
      <c r="A20" s="21"/>
      <c r="B20" s="20"/>
      <c r="C20" s="34" t="e">
        <f>VLOOKUP($B20,Foglio1!$B$1:$D$118,2,FALSE)</f>
        <v>#N/A</v>
      </c>
      <c r="D20" s="34" t="e">
        <f>VLOOKUP($B20,Foglio1!$B$1:$D$118,3,FALSE)</f>
        <v>#N/A</v>
      </c>
      <c r="E20" s="8"/>
      <c r="F20" s="8"/>
      <c r="G20" s="8"/>
      <c r="H20" s="8"/>
      <c r="I20" s="8"/>
      <c r="L20" s="48"/>
      <c r="M20" s="37" t="e">
        <f>MATCH(Foglio1!B11,'COORTE 2020'!B$11:B$142,0)</f>
        <v>#N/A</v>
      </c>
      <c r="N20" s="62"/>
      <c r="O20" s="62"/>
    </row>
    <row r="21" spans="1:15">
      <c r="A21" s="21"/>
      <c r="B21" s="20"/>
      <c r="C21" s="34" t="e">
        <f>VLOOKUP($B21,Foglio1!$B$1:$D$118,2,FALSE)</f>
        <v>#N/A</v>
      </c>
      <c r="D21" s="34" t="e">
        <f>VLOOKUP($B21,Foglio1!$B$1:$D$118,3,FALSE)</f>
        <v>#N/A</v>
      </c>
      <c r="E21" s="8"/>
      <c r="F21" s="8"/>
      <c r="G21" s="8"/>
      <c r="H21" s="8"/>
      <c r="I21" s="8"/>
      <c r="L21" s="48"/>
      <c r="M21" s="37" t="e">
        <f>MATCH(Foglio1!B12,'COORTE 2020'!B$11:B$142,0)</f>
        <v>#N/A</v>
      </c>
      <c r="N21" s="62"/>
      <c r="O21" s="62"/>
    </row>
    <row r="22" spans="1:15">
      <c r="A22" s="21"/>
      <c r="B22" s="20"/>
      <c r="C22" s="34" t="e">
        <f>VLOOKUP($B22,Foglio1!$B$1:$D$118,2,FALSE)</f>
        <v>#N/A</v>
      </c>
      <c r="D22" s="34" t="e">
        <f>VLOOKUP($B22,Foglio1!$B$1:$D$118,3,FALSE)</f>
        <v>#N/A</v>
      </c>
      <c r="E22" s="8"/>
      <c r="F22" s="8"/>
      <c r="G22" s="8"/>
      <c r="H22" s="8"/>
      <c r="I22" s="8"/>
      <c r="L22" s="48"/>
      <c r="M22" s="37" t="e">
        <f>MATCH(Foglio1!B13,'COORTE 2020'!B$11:B$142,0)</f>
        <v>#N/A</v>
      </c>
      <c r="N22" s="62"/>
      <c r="O22" s="62"/>
    </row>
    <row r="23" spans="1:15" ht="20.45" customHeight="1">
      <c r="A23" s="21"/>
      <c r="B23" s="20"/>
      <c r="C23" s="34" t="e">
        <f>VLOOKUP($B23,Foglio1!$B$1:$D$118,2,FALSE)</f>
        <v>#N/A</v>
      </c>
      <c r="D23" s="34" t="e">
        <f>VLOOKUP($B23,Foglio1!$B$1:$D$118,3,FALSE)</f>
        <v>#N/A</v>
      </c>
      <c r="E23" s="8"/>
      <c r="F23" s="8"/>
      <c r="G23" s="8"/>
      <c r="H23" s="8"/>
      <c r="I23" s="8"/>
      <c r="L23" s="48"/>
      <c r="M23" s="37" t="e">
        <f>MATCH(Foglio1!B14,'COORTE 2020'!B$11:B$142,0)</f>
        <v>#N/A</v>
      </c>
      <c r="N23" s="63"/>
      <c r="O23" s="63"/>
    </row>
    <row r="24" spans="1:15">
      <c r="A24" s="21"/>
      <c r="B24" s="20"/>
      <c r="C24" s="34" t="e">
        <f>VLOOKUP($B24,Foglio1!$B$1:$D$118,2,FALSE)</f>
        <v>#N/A</v>
      </c>
      <c r="D24" s="34" t="e">
        <f>VLOOKUP($B24,Foglio1!$B$1:$D$118,3,FALSE)</f>
        <v>#N/A</v>
      </c>
      <c r="E24" s="8"/>
      <c r="F24" s="8"/>
      <c r="G24" s="8"/>
      <c r="H24" s="8"/>
      <c r="I24" s="8"/>
      <c r="L24" s="48" t="s">
        <v>28</v>
      </c>
      <c r="M24" s="37" t="e">
        <f>MATCH(Foglio1!B15,'COORTE 2020'!B$11:B$142,0)</f>
        <v>#N/A</v>
      </c>
      <c r="N24" s="61" t="e">
        <f>IF(AND(M24&gt;0,M25&gt;0,M26&gt;0),"6","0")</f>
        <v>#N/A</v>
      </c>
      <c r="O24" s="61" t="e">
        <f>VALUE(N24)</f>
        <v>#N/A</v>
      </c>
    </row>
    <row r="25" spans="1:15">
      <c r="A25" s="21"/>
      <c r="B25" s="20"/>
      <c r="C25" s="34" t="e">
        <f>VLOOKUP($B25,Foglio1!$B$1:$D$118,2,FALSE)</f>
        <v>#N/A</v>
      </c>
      <c r="D25" s="34" t="e">
        <f>VLOOKUP($B25,Foglio1!$B$1:$D$118,3,FALSE)</f>
        <v>#N/A</v>
      </c>
      <c r="E25" s="8"/>
      <c r="F25" s="8"/>
      <c r="G25" s="8"/>
      <c r="H25" s="8"/>
      <c r="I25" s="8"/>
      <c r="L25" s="48"/>
      <c r="M25" s="37" t="e">
        <f>MATCH(Foglio1!B16,'COORTE 2020'!B$11:B$142,0)</f>
        <v>#N/A</v>
      </c>
      <c r="N25" s="62"/>
      <c r="O25" s="62"/>
    </row>
    <row r="26" spans="1:15">
      <c r="A26" s="21"/>
      <c r="B26" s="20"/>
      <c r="C26" s="34" t="e">
        <f>VLOOKUP($B26,Foglio1!$B$1:$D$118,2,FALSE)</f>
        <v>#N/A</v>
      </c>
      <c r="D26" s="34" t="e">
        <f>VLOOKUP($B26,Foglio1!$B$1:$D$118,3,FALSE)</f>
        <v>#N/A</v>
      </c>
      <c r="E26" s="8"/>
      <c r="F26" s="8"/>
      <c r="G26" s="8"/>
      <c r="H26" s="8"/>
      <c r="I26" s="8"/>
      <c r="L26" s="48"/>
      <c r="M26" s="37" t="e">
        <f>MATCH(Foglio1!B17,'COORTE 2020'!B$11:B$142,0)</f>
        <v>#N/A</v>
      </c>
      <c r="N26" s="63"/>
      <c r="O26" s="63"/>
    </row>
    <row r="27" spans="1:15" ht="20.45" customHeight="1">
      <c r="A27" s="21"/>
      <c r="B27" s="20"/>
      <c r="C27" s="34" t="e">
        <f>VLOOKUP($B27,Foglio1!$B$1:$D$118,2,FALSE)</f>
        <v>#N/A</v>
      </c>
      <c r="D27" s="34" t="e">
        <f>VLOOKUP($B27,Foglio1!$B$1:$D$118,3,FALSE)</f>
        <v>#N/A</v>
      </c>
      <c r="E27" s="8"/>
      <c r="F27" s="8"/>
      <c r="G27" s="8"/>
      <c r="H27" s="8"/>
      <c r="I27" s="8"/>
      <c r="L27" s="48" t="s">
        <v>34</v>
      </c>
      <c r="M27" s="37" t="e">
        <f>MATCH(Foglio1!B18,'COORTE 2020'!B$11:B$142,0)</f>
        <v>#N/A</v>
      </c>
      <c r="N27" s="61" t="e">
        <f>IF(AND(M27&gt;0,M28&gt;0),"7","0")</f>
        <v>#N/A</v>
      </c>
      <c r="O27" s="61" t="e">
        <f>VALUE(N27)</f>
        <v>#N/A</v>
      </c>
    </row>
    <row r="28" spans="1:15">
      <c r="A28" s="21"/>
      <c r="B28" s="20"/>
      <c r="C28" s="34" t="e">
        <f>VLOOKUP($B28,Foglio1!$B$1:$D$118,2,FALSE)</f>
        <v>#N/A</v>
      </c>
      <c r="D28" s="34" t="e">
        <f>VLOOKUP($B28,Foglio1!$B$1:$D$118,3,FALSE)</f>
        <v>#N/A</v>
      </c>
      <c r="E28" s="8"/>
      <c r="F28" s="8"/>
      <c r="G28" s="8"/>
      <c r="H28" s="8"/>
      <c r="I28" s="8"/>
      <c r="L28" s="48"/>
      <c r="M28" s="37" t="e">
        <f>MATCH(Foglio1!B19,'COORTE 2020'!B$11:B$142,0)</f>
        <v>#N/A</v>
      </c>
      <c r="N28" s="63"/>
      <c r="O28" s="63"/>
    </row>
    <row r="29" spans="1:15">
      <c r="A29" s="21"/>
      <c r="B29" s="20"/>
      <c r="C29" s="34" t="e">
        <f>VLOOKUP($B29,Foglio1!$B$1:$D$118,2,FALSE)</f>
        <v>#N/A</v>
      </c>
      <c r="D29" s="34" t="e">
        <f>VLOOKUP($B29,Foglio1!$B$1:$D$118,3,FALSE)</f>
        <v>#N/A</v>
      </c>
      <c r="E29" s="8"/>
      <c r="F29" s="8"/>
      <c r="G29" s="8"/>
      <c r="H29" s="8"/>
      <c r="I29" s="8"/>
      <c r="L29" s="48" t="s">
        <v>40</v>
      </c>
      <c r="M29" s="37" t="e">
        <f>MATCH(Foglio1!B20,'COORTE 2020'!B$11:B$142,0)</f>
        <v>#N/A</v>
      </c>
      <c r="N29" s="61" t="e">
        <f>IF(AND(M29&gt;0,M30&gt;0,M31&gt;0),"5","0")</f>
        <v>#N/A</v>
      </c>
      <c r="O29" s="61" t="e">
        <f>VALUE(N29)</f>
        <v>#N/A</v>
      </c>
    </row>
    <row r="30" spans="1:15">
      <c r="A30" s="21"/>
      <c r="B30" s="20"/>
      <c r="C30" s="34" t="e">
        <f>VLOOKUP($B30,Foglio1!$B$1:$D$118,2,FALSE)</f>
        <v>#N/A</v>
      </c>
      <c r="D30" s="34" t="e">
        <f>VLOOKUP($B30,Foglio1!$B$1:$D$118,3,FALSE)</f>
        <v>#N/A</v>
      </c>
      <c r="E30" s="8"/>
      <c r="F30" s="8"/>
      <c r="G30" s="8"/>
      <c r="H30" s="8"/>
      <c r="I30" s="8"/>
      <c r="L30" s="48"/>
      <c r="M30" s="37" t="e">
        <f>MATCH(Foglio1!B21,'COORTE 2020'!B$11:B$142,0)</f>
        <v>#N/A</v>
      </c>
      <c r="N30" s="62"/>
      <c r="O30" s="62"/>
    </row>
    <row r="31" spans="1:15">
      <c r="A31" s="21"/>
      <c r="B31" s="20"/>
      <c r="C31" s="34" t="e">
        <f>VLOOKUP($B31,Foglio1!$B$1:$D$118,2,FALSE)</f>
        <v>#N/A</v>
      </c>
      <c r="D31" s="34" t="e">
        <f>VLOOKUP($B31,Foglio1!$B$1:$D$118,3,FALSE)</f>
        <v>#N/A</v>
      </c>
      <c r="E31" s="8"/>
      <c r="F31" s="8"/>
      <c r="G31" s="8"/>
      <c r="H31" s="8"/>
      <c r="I31" s="8"/>
      <c r="L31" s="48"/>
      <c r="M31" s="37" t="e">
        <f>MATCH(Foglio1!B22,'COORTE 2020'!B$11:B$142,0)</f>
        <v>#N/A</v>
      </c>
      <c r="N31" s="63"/>
      <c r="O31" s="63"/>
    </row>
    <row r="32" spans="1:15" ht="20.45" customHeight="1">
      <c r="A32" s="21"/>
      <c r="B32" s="20"/>
      <c r="C32" s="34" t="e">
        <f>VLOOKUP($B32,Foglio1!$B$1:$D$118,2,FALSE)</f>
        <v>#N/A</v>
      </c>
      <c r="D32" s="34" t="e">
        <f>VLOOKUP($B32,Foglio1!$B$1:$D$118,3,FALSE)</f>
        <v>#N/A</v>
      </c>
      <c r="E32" s="8"/>
      <c r="F32" s="8"/>
      <c r="G32" s="8"/>
      <c r="H32" s="8"/>
      <c r="I32" s="8"/>
      <c r="L32" s="48" t="s">
        <v>145</v>
      </c>
      <c r="M32" s="37" t="e">
        <f>MATCH(Foglio1!B23,'COORTE 2020'!B$11:B$142,0)</f>
        <v>#N/A</v>
      </c>
      <c r="N32" s="61" t="e">
        <f>IF(AND(M32&gt;0,M33&gt;0,M34&gt;0,M35&gt;0,M36&gt;0,M37&gt;0),"10","0")</f>
        <v>#N/A</v>
      </c>
      <c r="O32" s="61" t="e">
        <f>VALUE(N32)</f>
        <v>#N/A</v>
      </c>
    </row>
    <row r="33" spans="1:15">
      <c r="A33" s="21"/>
      <c r="B33" s="20"/>
      <c r="C33" s="34" t="e">
        <f>VLOOKUP($B33,Foglio1!$B$1:$D$118,2,FALSE)</f>
        <v>#N/A</v>
      </c>
      <c r="D33" s="34" t="e">
        <f>VLOOKUP($B33,Foglio1!$B$1:$D$118,3,FALSE)</f>
        <v>#N/A</v>
      </c>
      <c r="E33" s="8"/>
      <c r="F33" s="8"/>
      <c r="G33" s="8"/>
      <c r="H33" s="8"/>
      <c r="I33" s="8"/>
      <c r="L33" s="48"/>
      <c r="M33" s="37" t="e">
        <f>MATCH(Foglio1!B24,'COORTE 2020'!B$11:B$142,0)</f>
        <v>#N/A</v>
      </c>
      <c r="N33" s="62"/>
      <c r="O33" s="62"/>
    </row>
    <row r="34" spans="1:15">
      <c r="A34" s="21"/>
      <c r="B34" s="20"/>
      <c r="C34" s="34" t="e">
        <f>VLOOKUP($B34,Foglio1!$B$1:$D$118,2,FALSE)</f>
        <v>#N/A</v>
      </c>
      <c r="D34" s="34" t="e">
        <f>VLOOKUP($B34,Foglio1!$B$1:$D$118,3,FALSE)</f>
        <v>#N/A</v>
      </c>
      <c r="E34" s="8"/>
      <c r="F34" s="8"/>
      <c r="G34" s="8"/>
      <c r="H34" s="8"/>
      <c r="I34" s="9"/>
      <c r="L34" s="48"/>
      <c r="M34" s="37" t="e">
        <f>MATCH(Foglio1!B25,'COORTE 2020'!B$11:B$142,0)</f>
        <v>#N/A</v>
      </c>
      <c r="N34" s="62"/>
      <c r="O34" s="62"/>
    </row>
    <row r="35" spans="1:15">
      <c r="A35" s="21"/>
      <c r="B35" s="20"/>
      <c r="C35" s="34" t="e">
        <f>VLOOKUP($B35,Foglio1!$B$1:$D$118,2,FALSE)</f>
        <v>#N/A</v>
      </c>
      <c r="D35" s="34" t="e">
        <f>VLOOKUP($B35,Foglio1!$B$1:$D$118,3,FALSE)</f>
        <v>#N/A</v>
      </c>
      <c r="E35" s="8"/>
      <c r="F35" s="8"/>
      <c r="G35" s="8"/>
      <c r="H35" s="8"/>
      <c r="I35" s="9"/>
      <c r="L35" s="48"/>
      <c r="M35" s="37" t="e">
        <f>MATCH(Foglio1!B26,'COORTE 2020'!B$11:B$142,0)</f>
        <v>#N/A</v>
      </c>
      <c r="N35" s="62"/>
      <c r="O35" s="62"/>
    </row>
    <row r="36" spans="1:15">
      <c r="A36" s="21"/>
      <c r="B36" s="20"/>
      <c r="C36" s="34" t="e">
        <f>VLOOKUP($B36,Foglio1!$B$1:$D$118,2,FALSE)</f>
        <v>#N/A</v>
      </c>
      <c r="D36" s="34" t="e">
        <f>VLOOKUP($B36,Foglio1!$B$1:$D$118,3,FALSE)</f>
        <v>#N/A</v>
      </c>
      <c r="E36" s="8"/>
      <c r="F36" s="8"/>
      <c r="G36" s="8"/>
      <c r="H36" s="8"/>
      <c r="I36" s="9"/>
      <c r="L36" s="48"/>
      <c r="M36" s="37" t="e">
        <f>MATCH(Foglio1!B27,'COORTE 2020'!B$11:B$142,0)</f>
        <v>#N/A</v>
      </c>
      <c r="N36" s="62"/>
      <c r="O36" s="62"/>
    </row>
    <row r="37" spans="1:15">
      <c r="A37" s="21"/>
      <c r="B37" s="20"/>
      <c r="C37" s="34" t="e">
        <f>VLOOKUP($B37,Foglio1!$B$1:$D$118,2,FALSE)</f>
        <v>#N/A</v>
      </c>
      <c r="D37" s="34" t="e">
        <f>VLOOKUP($B37,Foglio1!$B$1:$D$118,3,FALSE)</f>
        <v>#N/A</v>
      </c>
      <c r="E37" s="8"/>
      <c r="F37" s="8"/>
      <c r="G37" s="8"/>
      <c r="H37" s="8"/>
      <c r="I37" s="9"/>
      <c r="L37" s="48"/>
      <c r="M37" s="37" t="e">
        <f>MATCH(Foglio1!B28,'COORTE 2020'!B$11:B$142,0)</f>
        <v>#N/A</v>
      </c>
      <c r="N37" s="63"/>
      <c r="O37" s="63"/>
    </row>
    <row r="38" spans="1:15" ht="24">
      <c r="A38" s="21"/>
      <c r="B38" s="20"/>
      <c r="C38" s="34" t="e">
        <f>VLOOKUP($B38,Foglio1!$B$1:$D$118,2,FALSE)</f>
        <v>#N/A</v>
      </c>
      <c r="D38" s="34" t="e">
        <f>VLOOKUP($B38,Foglio1!$B$1:$D$118,3,FALSE)</f>
        <v>#N/A</v>
      </c>
      <c r="E38" s="8"/>
      <c r="F38" s="8"/>
      <c r="G38" s="8"/>
      <c r="H38" s="8"/>
      <c r="I38" s="9"/>
      <c r="L38" s="38" t="s">
        <v>58</v>
      </c>
      <c r="M38" s="37" t="e">
        <f>MATCH(Foglio1!B29,'COORTE 2020'!B$11:B$142,0)</f>
        <v>#N/A</v>
      </c>
      <c r="N38" s="35"/>
      <c r="O38" s="35"/>
    </row>
    <row r="39" spans="1:15">
      <c r="A39" s="21"/>
      <c r="B39" s="20"/>
      <c r="C39" s="34" t="e">
        <f>VLOOKUP($B39,Foglio1!$B$1:$D$118,2,FALSE)</f>
        <v>#N/A</v>
      </c>
      <c r="D39" s="34" t="e">
        <f>VLOOKUP($B39,Foglio1!$B$1:$D$118,3,FALSE)</f>
        <v>#N/A</v>
      </c>
      <c r="E39" s="8"/>
      <c r="F39" s="8"/>
      <c r="G39" s="8"/>
      <c r="H39" s="8"/>
      <c r="I39" s="9"/>
      <c r="L39" s="48" t="s">
        <v>153</v>
      </c>
      <c r="M39" s="37" t="e">
        <f>MATCH(Foglio1!B30,'COORTE 2020'!B$11:B$142,0)</f>
        <v>#N/A</v>
      </c>
      <c r="N39" s="61" t="e">
        <f>IF(AND(M39&gt;0,M40&gt;0,M41&gt;0),"10","0")</f>
        <v>#N/A</v>
      </c>
      <c r="O39" s="61" t="e">
        <f>VALUE(N39)</f>
        <v>#N/A</v>
      </c>
    </row>
    <row r="40" spans="1:15" ht="24" customHeight="1">
      <c r="A40" s="21"/>
      <c r="B40" s="20"/>
      <c r="C40" s="34" t="e">
        <f>VLOOKUP($B40,Foglio1!$B$1:$D$118,2,FALSE)</f>
        <v>#N/A</v>
      </c>
      <c r="D40" s="34" t="e">
        <f>VLOOKUP($B40,Foglio1!$B$1:$D$118,3,FALSE)</f>
        <v>#N/A</v>
      </c>
      <c r="E40" s="8"/>
      <c r="F40" s="8"/>
      <c r="G40" s="8"/>
      <c r="H40" s="8"/>
      <c r="I40" s="9"/>
      <c r="L40" s="48"/>
      <c r="M40" s="37" t="e">
        <f>MATCH(Foglio1!B31,'COORTE 2020'!B$11:B$142,0)</f>
        <v>#N/A</v>
      </c>
      <c r="N40" s="62"/>
      <c r="O40" s="62"/>
    </row>
    <row r="41" spans="1:15">
      <c r="A41" s="21"/>
      <c r="B41" s="20"/>
      <c r="C41" s="34" t="e">
        <f>VLOOKUP($B41,Foglio1!$B$1:$D$118,2,FALSE)</f>
        <v>#N/A</v>
      </c>
      <c r="D41" s="34" t="e">
        <f>VLOOKUP($B41,Foglio1!$B$1:$D$118,3,FALSE)</f>
        <v>#N/A</v>
      </c>
      <c r="E41" s="8"/>
      <c r="F41" s="8"/>
      <c r="G41" s="8"/>
      <c r="H41" s="8"/>
      <c r="I41" s="9"/>
      <c r="L41" s="48"/>
      <c r="M41" s="37" t="e">
        <f>MATCH(Foglio1!B32,'COORTE 2020'!B$11:B$142,0)</f>
        <v>#N/A</v>
      </c>
      <c r="N41" s="63"/>
      <c r="O41" s="63"/>
    </row>
    <row r="42" spans="1:15" ht="40.9" customHeight="1">
      <c r="A42" s="21"/>
      <c r="B42" s="20"/>
      <c r="C42" s="34" t="e">
        <f>VLOOKUP($B42,Foglio1!$B$1:$D$118,2,FALSE)</f>
        <v>#N/A</v>
      </c>
      <c r="D42" s="34" t="e">
        <f>VLOOKUP($B42,Foglio1!$B$1:$D$118,3,FALSE)</f>
        <v>#N/A</v>
      </c>
      <c r="E42" s="8"/>
      <c r="F42" s="8"/>
      <c r="G42" s="8"/>
      <c r="H42" s="8"/>
      <c r="I42" s="9"/>
      <c r="L42" s="48" t="s">
        <v>60</v>
      </c>
      <c r="M42" s="37" t="e">
        <f>MATCH(Foglio1!B33,'COORTE 2020'!B$11:B$142,0)</f>
        <v>#N/A</v>
      </c>
      <c r="N42" s="61" t="e">
        <f>IF(AND(M42&gt;0,M43&gt;0,M44&gt;0),"8","0")</f>
        <v>#N/A</v>
      </c>
      <c r="O42" s="61" t="e">
        <f>VALUE(N42)</f>
        <v>#N/A</v>
      </c>
    </row>
    <row r="43" spans="1:15">
      <c r="A43" s="21"/>
      <c r="B43" s="20"/>
      <c r="C43" s="34" t="e">
        <f>VLOOKUP($B43,Foglio1!$B$1:$D$118,2,FALSE)</f>
        <v>#N/A</v>
      </c>
      <c r="D43" s="34" t="e">
        <f>VLOOKUP($B43,Foglio1!$B$1:$D$118,3,FALSE)</f>
        <v>#N/A</v>
      </c>
      <c r="E43" s="8"/>
      <c r="F43" s="8"/>
      <c r="G43" s="8"/>
      <c r="H43" s="8"/>
      <c r="I43" s="9"/>
      <c r="L43" s="48"/>
      <c r="M43" s="37" t="e">
        <f>MATCH(Foglio1!B34,'COORTE 2020'!B$11:B$142,0)</f>
        <v>#N/A</v>
      </c>
      <c r="N43" s="62"/>
      <c r="O43" s="62"/>
    </row>
    <row r="44" spans="1:15">
      <c r="A44" s="21"/>
      <c r="B44" s="20"/>
      <c r="C44" s="34" t="e">
        <f>VLOOKUP($B44,Foglio1!$B$1:$D$118,2,FALSE)</f>
        <v>#N/A</v>
      </c>
      <c r="D44" s="34" t="e">
        <f>VLOOKUP($B44,Foglio1!$B$1:$D$118,3,FALSE)</f>
        <v>#N/A</v>
      </c>
      <c r="E44" s="8"/>
      <c r="F44" s="8"/>
      <c r="G44" s="8"/>
      <c r="H44" s="8"/>
      <c r="I44" s="9"/>
      <c r="L44" s="48"/>
      <c r="M44" s="37" t="e">
        <f>MATCH(Foglio1!B35,'COORTE 2020'!B$11:B$142,0)</f>
        <v>#N/A</v>
      </c>
      <c r="N44" s="63"/>
      <c r="O44" s="63"/>
    </row>
    <row r="45" spans="1:15">
      <c r="A45" s="21"/>
      <c r="B45" s="20"/>
      <c r="C45" s="34" t="e">
        <f>VLOOKUP($B45,Foglio1!$B$1:$D$118,2,FALSE)</f>
        <v>#N/A</v>
      </c>
      <c r="D45" s="34" t="e">
        <f>VLOOKUP($B45,Foglio1!$B$1:$D$118,3,FALSE)</f>
        <v>#N/A</v>
      </c>
      <c r="E45" s="8"/>
      <c r="F45" s="8"/>
      <c r="G45" s="8"/>
      <c r="H45" s="8"/>
      <c r="I45" s="9"/>
      <c r="L45" s="48" t="s">
        <v>68</v>
      </c>
      <c r="M45" s="37" t="e">
        <f>MATCH(Foglio1!B36,'COORTE 2020'!B$11:B$142,0)</f>
        <v>#N/A</v>
      </c>
      <c r="N45" s="61" t="e">
        <f>IF(AND(M45&gt;0,M46&gt;0,M47&gt;0,M48&gt;0),"9","0")</f>
        <v>#N/A</v>
      </c>
      <c r="O45" s="61" t="e">
        <f>VALUE(N45)</f>
        <v>#N/A</v>
      </c>
    </row>
    <row r="46" spans="1:15" ht="51" customHeight="1">
      <c r="A46" s="21"/>
      <c r="B46" s="20"/>
      <c r="C46" s="34" t="e">
        <f>VLOOKUP($B46,Foglio1!$B$1:$D$118,2,FALSE)</f>
        <v>#N/A</v>
      </c>
      <c r="D46" s="34" t="e">
        <f>VLOOKUP($B46,Foglio1!$B$1:$D$118,3,FALSE)</f>
        <v>#N/A</v>
      </c>
      <c r="E46" s="8"/>
      <c r="F46" s="8"/>
      <c r="G46" s="8"/>
      <c r="H46" s="8"/>
      <c r="I46" s="9"/>
      <c r="L46" s="48"/>
      <c r="M46" s="37" t="e">
        <f>MATCH(Foglio1!B37,'COORTE 2020'!B$11:B$142,0)</f>
        <v>#N/A</v>
      </c>
      <c r="N46" s="62"/>
      <c r="O46" s="62"/>
    </row>
    <row r="47" spans="1:15" ht="24" customHeight="1">
      <c r="A47" s="21"/>
      <c r="B47" s="20"/>
      <c r="C47" s="34" t="e">
        <f>VLOOKUP($B47,Foglio1!$B$1:$D$118,2,FALSE)</f>
        <v>#N/A</v>
      </c>
      <c r="D47" s="34" t="e">
        <f>VLOOKUP($B47,Foglio1!$B$1:$D$118,3,FALSE)</f>
        <v>#N/A</v>
      </c>
      <c r="E47" s="8"/>
      <c r="F47" s="8"/>
      <c r="G47" s="8"/>
      <c r="H47" s="8"/>
      <c r="I47" s="9"/>
      <c r="L47" s="48"/>
      <c r="M47" s="37" t="e">
        <f>MATCH(Foglio1!B38,'COORTE 2020'!B$11:B$142,0)</f>
        <v>#N/A</v>
      </c>
      <c r="N47" s="62"/>
      <c r="O47" s="62"/>
    </row>
    <row r="48" spans="1:15">
      <c r="A48" s="21"/>
      <c r="B48" s="20"/>
      <c r="C48" s="34" t="e">
        <f>VLOOKUP($B48,Foglio1!$B$1:$D$118,2,FALSE)</f>
        <v>#N/A</v>
      </c>
      <c r="D48" s="34" t="e">
        <f>VLOOKUP($B48,Foglio1!$B$1:$D$118,3,FALSE)</f>
        <v>#N/A</v>
      </c>
      <c r="E48" s="8"/>
      <c r="F48" s="8"/>
      <c r="G48" s="8"/>
      <c r="H48" s="8"/>
      <c r="I48" s="9"/>
      <c r="L48" s="48"/>
      <c r="M48" s="37" t="e">
        <f>MATCH(Foglio1!B39,'COORTE 2020'!B$11:B$142,0)</f>
        <v>#N/A</v>
      </c>
      <c r="N48" s="63"/>
      <c r="O48" s="63"/>
    </row>
    <row r="49" spans="1:15" ht="30.6" customHeight="1">
      <c r="A49" s="21"/>
      <c r="B49" s="20"/>
      <c r="C49" s="34" t="e">
        <f>VLOOKUP($B49,Foglio1!$B$1:$D$118,2,FALSE)</f>
        <v>#N/A</v>
      </c>
      <c r="D49" s="34" t="e">
        <f>VLOOKUP($B49,Foglio1!$B$1:$D$118,3,FALSE)</f>
        <v>#N/A</v>
      </c>
      <c r="E49" s="8"/>
      <c r="F49" s="8"/>
      <c r="G49" s="8"/>
      <c r="H49" s="8"/>
      <c r="I49" s="9"/>
      <c r="L49" s="48" t="s">
        <v>157</v>
      </c>
      <c r="M49" s="37" t="e">
        <f>MATCH(Foglio1!B40,'COORTE 2020'!B$11:B$142,0)</f>
        <v>#N/A</v>
      </c>
      <c r="N49" s="61" t="e">
        <f>IF(AND(M49&gt;0,M50&gt;0),"7","0")</f>
        <v>#N/A</v>
      </c>
      <c r="O49" s="61" t="e">
        <f>VALUE(N49)</f>
        <v>#N/A</v>
      </c>
    </row>
    <row r="50" spans="1:15">
      <c r="A50" s="21"/>
      <c r="B50" s="20"/>
      <c r="C50" s="34" t="e">
        <f>VLOOKUP($B50,Foglio1!$B$1:$D$118,2,FALSE)</f>
        <v>#N/A</v>
      </c>
      <c r="D50" s="34" t="e">
        <f>VLOOKUP($B50,Foglio1!$B$1:$D$118,3,FALSE)</f>
        <v>#N/A</v>
      </c>
      <c r="E50" s="8"/>
      <c r="F50" s="8"/>
      <c r="G50" s="8"/>
      <c r="H50" s="8"/>
      <c r="I50" s="9"/>
      <c r="L50" s="48"/>
      <c r="M50" s="37" t="e">
        <f>MATCH(Foglio1!B41,'COORTE 2020'!B$11:B$142,0)</f>
        <v>#N/A</v>
      </c>
      <c r="N50" s="63"/>
      <c r="O50" s="63"/>
    </row>
    <row r="51" spans="1:15" ht="57.6" customHeight="1">
      <c r="A51" s="24"/>
      <c r="B51" s="20"/>
      <c r="C51" s="34" t="e">
        <f>VLOOKUP($B51,Foglio1!$B$1:$D$118,2,FALSE)</f>
        <v>#N/A</v>
      </c>
      <c r="D51" s="34" t="e">
        <f>VLOOKUP($B51,Foglio1!$B$1:$D$118,3,FALSE)</f>
        <v>#N/A</v>
      </c>
      <c r="E51" s="7"/>
      <c r="F51" s="7"/>
      <c r="G51" s="7"/>
      <c r="H51" s="7"/>
      <c r="I51" s="7"/>
      <c r="L51" s="48" t="s">
        <v>217</v>
      </c>
      <c r="M51" s="37" t="e">
        <f>MATCH(Foglio1!B42,'COORTE 2020'!B$11:B$142,0)</f>
        <v>#N/A</v>
      </c>
      <c r="N51" s="61" t="e">
        <f>IF(AND(M51&gt;0,M52&gt;0,M53&gt;0,M54&gt;0),"9","0")</f>
        <v>#N/A</v>
      </c>
      <c r="O51" s="61" t="e">
        <f>VALUE(N51)</f>
        <v>#N/A</v>
      </c>
    </row>
    <row r="52" spans="1:15">
      <c r="A52" s="21"/>
      <c r="B52" s="20"/>
      <c r="C52" s="34" t="e">
        <f>VLOOKUP($B52,Foglio1!$B$1:$D$118,2,FALSE)</f>
        <v>#N/A</v>
      </c>
      <c r="D52" s="34" t="e">
        <f>VLOOKUP($B52,Foglio1!$B$1:$D$118,3,FALSE)</f>
        <v>#N/A</v>
      </c>
      <c r="E52" s="11"/>
      <c r="F52" s="11"/>
      <c r="G52" s="11"/>
      <c r="H52" s="11"/>
      <c r="I52" s="11"/>
      <c r="L52" s="48"/>
      <c r="M52" s="37" t="e">
        <f>MATCH(Foglio1!B43,'COORTE 2020'!B$11:B$142,0)</f>
        <v>#N/A</v>
      </c>
      <c r="N52" s="62"/>
      <c r="O52" s="62"/>
    </row>
    <row r="53" spans="1:15">
      <c r="A53" s="21"/>
      <c r="B53" s="20"/>
      <c r="C53" s="34" t="e">
        <f>VLOOKUP($B53,Foglio1!$B$1:$D$118,2,FALSE)</f>
        <v>#N/A</v>
      </c>
      <c r="D53" s="34" t="e">
        <f>VLOOKUP($B53,Foglio1!$B$1:$D$118,3,FALSE)</f>
        <v>#N/A</v>
      </c>
      <c r="E53" s="11"/>
      <c r="F53" s="11"/>
      <c r="G53" s="11"/>
      <c r="H53" s="11"/>
      <c r="I53" s="11"/>
      <c r="L53" s="48"/>
      <c r="M53" s="37" t="e">
        <f>MATCH(Foglio1!B44,'COORTE 2020'!B$11:B$142,0)</f>
        <v>#N/A</v>
      </c>
      <c r="N53" s="62"/>
      <c r="O53" s="62"/>
    </row>
    <row r="54" spans="1:15" ht="40.9" customHeight="1">
      <c r="A54" s="21"/>
      <c r="B54" s="20"/>
      <c r="C54" s="34" t="e">
        <f>VLOOKUP($B54,Foglio1!$B$1:$D$118,2,FALSE)</f>
        <v>#N/A</v>
      </c>
      <c r="D54" s="34" t="e">
        <f>VLOOKUP($B54,Foglio1!$B$1:$D$118,3,FALSE)</f>
        <v>#N/A</v>
      </c>
      <c r="E54" s="11"/>
      <c r="F54" s="11"/>
      <c r="G54" s="11"/>
      <c r="H54" s="11"/>
      <c r="I54" s="11"/>
      <c r="L54" s="48"/>
      <c r="M54" s="37" t="e">
        <f>MATCH(Foglio1!B45,'COORTE 2020'!B$11:B$142,0)</f>
        <v>#N/A</v>
      </c>
      <c r="N54" s="63"/>
      <c r="O54" s="63"/>
    </row>
    <row r="55" spans="1:15" ht="51" customHeight="1">
      <c r="A55" s="21"/>
      <c r="B55" s="20"/>
      <c r="C55" s="34" t="e">
        <f>VLOOKUP($B55,Foglio1!$B$1:$D$118,2,FALSE)</f>
        <v>#N/A</v>
      </c>
      <c r="D55" s="34" t="e">
        <f>VLOOKUP($B55,Foglio1!$B$1:$D$118,3,FALSE)</f>
        <v>#N/A</v>
      </c>
      <c r="E55" s="8"/>
      <c r="F55" s="8"/>
      <c r="G55" s="8"/>
      <c r="H55" s="8"/>
      <c r="I55" s="9"/>
      <c r="L55" s="48" t="s">
        <v>164</v>
      </c>
      <c r="M55" s="37" t="e">
        <f>MATCH(Foglio1!B46,'COORTE 2020'!B$11:B$142,0)</f>
        <v>#N/A</v>
      </c>
      <c r="N55" s="61" t="e">
        <f>IF(AND(M55&gt;0,M56&gt;0,M57&gt;0,M58&gt;0,M59&gt;0,M60&gt;0,M61&gt;0),"11","0")</f>
        <v>#N/A</v>
      </c>
      <c r="O55" s="61" t="e">
        <f>VALUE(N55)</f>
        <v>#N/A</v>
      </c>
    </row>
    <row r="56" spans="1:15">
      <c r="A56" s="21"/>
      <c r="B56" s="20"/>
      <c r="C56" s="34" t="e">
        <f>VLOOKUP($B56,Foglio1!$B$1:$D$118,2,FALSE)</f>
        <v>#N/A</v>
      </c>
      <c r="D56" s="34" t="e">
        <f>VLOOKUP($B56,Foglio1!$B$1:$D$118,3,FALSE)</f>
        <v>#N/A</v>
      </c>
      <c r="E56" s="8"/>
      <c r="F56" s="8"/>
      <c r="G56" s="8"/>
      <c r="H56" s="8"/>
      <c r="I56" s="9"/>
      <c r="L56" s="48"/>
      <c r="M56" s="37" t="e">
        <f>MATCH(Foglio1!B47,'COORTE 2020'!B$11:B$142,0)</f>
        <v>#N/A</v>
      </c>
      <c r="N56" s="62"/>
      <c r="O56" s="62"/>
    </row>
    <row r="57" spans="1:15">
      <c r="A57" s="21"/>
      <c r="B57" s="20"/>
      <c r="C57" s="34" t="e">
        <f>VLOOKUP($B57,Foglio1!$B$1:$D$118,2,FALSE)</f>
        <v>#N/A</v>
      </c>
      <c r="D57" s="34" t="e">
        <f>VLOOKUP($B57,Foglio1!$B$1:$D$118,3,FALSE)</f>
        <v>#N/A</v>
      </c>
      <c r="E57" s="8"/>
      <c r="F57" s="8"/>
      <c r="G57" s="8"/>
      <c r="H57" s="8"/>
      <c r="I57" s="9"/>
      <c r="L57" s="48"/>
      <c r="M57" s="37" t="e">
        <f>MATCH(Foglio1!B48,'COORTE 2020'!B$11:B$142,0)</f>
        <v>#N/A</v>
      </c>
      <c r="N57" s="62"/>
      <c r="O57" s="62"/>
    </row>
    <row r="58" spans="1:15" ht="30.6" customHeight="1">
      <c r="A58" s="21"/>
      <c r="B58" s="20"/>
      <c r="C58" s="34" t="e">
        <f>VLOOKUP($B58,Foglio1!$B$1:$D$118,2,FALSE)</f>
        <v>#N/A</v>
      </c>
      <c r="D58" s="34" t="e">
        <f>VLOOKUP($B58,Foglio1!$B$1:$D$118,3,FALSE)</f>
        <v>#N/A</v>
      </c>
      <c r="E58" s="8"/>
      <c r="F58" s="8"/>
      <c r="G58" s="8"/>
      <c r="H58" s="8"/>
      <c r="I58" s="9"/>
      <c r="L58" s="48"/>
      <c r="M58" s="37" t="e">
        <f>MATCH(Foglio1!B49,'COORTE 2020'!B$11:B$142,0)</f>
        <v>#N/A</v>
      </c>
      <c r="N58" s="62"/>
      <c r="O58" s="62"/>
    </row>
    <row r="59" spans="1:15">
      <c r="A59" s="21"/>
      <c r="B59" s="20"/>
      <c r="C59" s="34" t="e">
        <f>VLOOKUP($B59,Foglio1!$B$1:$D$118,2,FALSE)</f>
        <v>#N/A</v>
      </c>
      <c r="D59" s="34" t="e">
        <f>VLOOKUP($B59,Foglio1!$B$1:$D$118,3,FALSE)</f>
        <v>#N/A</v>
      </c>
      <c r="E59" s="8"/>
      <c r="F59" s="8"/>
      <c r="G59" s="8"/>
      <c r="H59" s="8"/>
      <c r="I59" s="9"/>
      <c r="L59" s="48"/>
      <c r="M59" s="37" t="e">
        <f>MATCH(Foglio1!B50,'COORTE 2020'!B$11:B$142,0)</f>
        <v>#N/A</v>
      </c>
      <c r="N59" s="62"/>
      <c r="O59" s="62"/>
    </row>
    <row r="60" spans="1:15">
      <c r="A60" s="21"/>
      <c r="B60" s="20"/>
      <c r="C60" s="34" t="e">
        <f>VLOOKUP($B60,Foglio1!$B$1:$D$118,2,FALSE)</f>
        <v>#N/A</v>
      </c>
      <c r="D60" s="34" t="e">
        <f>VLOOKUP($B60,Foglio1!$B$1:$D$118,3,FALSE)</f>
        <v>#N/A</v>
      </c>
      <c r="E60" s="8"/>
      <c r="F60" s="8"/>
      <c r="G60" s="8"/>
      <c r="H60" s="8"/>
      <c r="I60" s="9"/>
      <c r="L60" s="48"/>
      <c r="M60" s="37" t="e">
        <f>MATCH(Foglio1!B51,'COORTE 2020'!B$11:B$142,0)</f>
        <v>#N/A</v>
      </c>
      <c r="N60" s="62"/>
      <c r="O60" s="62"/>
    </row>
    <row r="61" spans="1:15">
      <c r="A61" s="21"/>
      <c r="B61" s="20"/>
      <c r="C61" s="34" t="e">
        <f>VLOOKUP($B61,Foglio1!$B$1:$D$118,2,FALSE)</f>
        <v>#N/A</v>
      </c>
      <c r="D61" s="34" t="e">
        <f>VLOOKUP($B61,Foglio1!$B$1:$D$118,3,FALSE)</f>
        <v>#N/A</v>
      </c>
      <c r="E61" s="8"/>
      <c r="F61" s="8"/>
      <c r="G61" s="8"/>
      <c r="H61" s="8"/>
      <c r="I61" s="9"/>
      <c r="L61" s="48"/>
      <c r="M61" s="37" t="e">
        <f>MATCH(Foglio1!B52,'COORTE 2020'!B$11:B$142,0)</f>
        <v>#N/A</v>
      </c>
      <c r="N61" s="63"/>
      <c r="O61" s="63"/>
    </row>
    <row r="62" spans="1:15" ht="24">
      <c r="A62" s="21"/>
      <c r="B62" s="20"/>
      <c r="C62" s="34" t="e">
        <f>VLOOKUP($B62,Foglio1!$B$1:$D$118,2,FALSE)</f>
        <v>#N/A</v>
      </c>
      <c r="D62" s="34" t="e">
        <f>VLOOKUP($B62,Foglio1!$B$1:$D$118,3,FALSE)</f>
        <v>#N/A</v>
      </c>
      <c r="E62" s="8"/>
      <c r="F62" s="8"/>
      <c r="G62" s="8"/>
      <c r="H62" s="8"/>
      <c r="I62" s="9"/>
      <c r="L62" s="38" t="s">
        <v>79</v>
      </c>
      <c r="M62" s="37" t="e">
        <f>MATCH(Foglio1!B53,'COORTE 2020'!B$11:B$142,0)</f>
        <v>#N/A</v>
      </c>
      <c r="N62" s="35"/>
      <c r="O62" s="35"/>
    </row>
    <row r="63" spans="1:15" ht="40.9" customHeight="1">
      <c r="A63" s="21"/>
      <c r="B63" s="20"/>
      <c r="C63" s="34" t="e">
        <f>VLOOKUP($B63,Foglio1!$B$1:$D$118,2,FALSE)</f>
        <v>#N/A</v>
      </c>
      <c r="D63" s="34" t="e">
        <f>VLOOKUP($B63,Foglio1!$B$1:$D$118,3,FALSE)</f>
        <v>#N/A</v>
      </c>
      <c r="E63" s="8"/>
      <c r="F63" s="8"/>
      <c r="G63" s="8"/>
      <c r="H63" s="8"/>
      <c r="I63" s="9"/>
      <c r="L63" s="60" t="s">
        <v>169</v>
      </c>
      <c r="M63" s="37" t="e">
        <f>MATCH(Foglio1!B54,'COORTE 2020'!B$11:B$142,0)</f>
        <v>#N/A</v>
      </c>
      <c r="N63" s="61" t="e">
        <f>IF(AND(M63&gt;0,M64&gt;0),"5","0")</f>
        <v>#N/A</v>
      </c>
      <c r="O63" s="66" t="e">
        <f>VALUE(N63)</f>
        <v>#N/A</v>
      </c>
    </row>
    <row r="64" spans="1:15" ht="30.6" customHeight="1">
      <c r="A64" s="21"/>
      <c r="B64" s="20"/>
      <c r="C64" s="34" t="e">
        <f>VLOOKUP($B64,Foglio1!$B$1:$D$118,2,FALSE)</f>
        <v>#N/A</v>
      </c>
      <c r="D64" s="34" t="e">
        <f>VLOOKUP($B64,Foglio1!$B$1:$D$118,3,FALSE)</f>
        <v>#N/A</v>
      </c>
      <c r="E64" s="8"/>
      <c r="F64" s="8"/>
      <c r="G64" s="8"/>
      <c r="H64" s="8"/>
      <c r="I64" s="9"/>
      <c r="L64" s="60"/>
      <c r="M64" s="37" t="e">
        <f>MATCH(Foglio1!B55,'COORTE 2020'!B$11:B$142,0)</f>
        <v>#N/A</v>
      </c>
      <c r="N64" s="63"/>
      <c r="O64" s="67"/>
    </row>
    <row r="65" spans="1:15">
      <c r="A65" s="21"/>
      <c r="B65" s="20"/>
      <c r="C65" s="34" t="e">
        <f>VLOOKUP($B65,Foglio1!$B$1:$D$118,2,FALSE)</f>
        <v>#N/A</v>
      </c>
      <c r="D65" s="34" t="e">
        <f>VLOOKUP($B65,Foglio1!$B$1:$D$118,3,FALSE)</f>
        <v>#N/A</v>
      </c>
      <c r="E65" s="25"/>
      <c r="F65" s="25"/>
      <c r="G65" s="25"/>
      <c r="H65" s="25"/>
      <c r="I65" s="25"/>
      <c r="L65" s="48" t="s">
        <v>80</v>
      </c>
      <c r="M65" s="37" t="e">
        <f>MATCH(Foglio1!B56,'COORTE 2020'!B$11:B$142,0)</f>
        <v>#N/A</v>
      </c>
      <c r="N65" s="61" t="e">
        <f>IF(AND(M65&gt;0,M66&gt;0),"11","0")</f>
        <v>#N/A</v>
      </c>
      <c r="O65" s="61" t="e">
        <f>VALUE(N65)</f>
        <v>#N/A</v>
      </c>
    </row>
    <row r="66" spans="1:15">
      <c r="A66" s="21"/>
      <c r="B66" s="20"/>
      <c r="C66" s="34" t="e">
        <f>VLOOKUP($B66,Foglio1!$B$1:$D$118,2,FALSE)</f>
        <v>#N/A</v>
      </c>
      <c r="D66" s="34" t="e">
        <f>VLOOKUP($B66,Foglio1!$B$1:$D$118,3,FALSE)</f>
        <v>#N/A</v>
      </c>
      <c r="E66" s="25"/>
      <c r="F66" s="25"/>
      <c r="G66" s="25"/>
      <c r="H66" s="25"/>
      <c r="I66" s="25"/>
      <c r="L66" s="48"/>
      <c r="M66" s="37" t="e">
        <f>MATCH(Foglio1!B57,'COORTE 2020'!B$11:B$142,0)</f>
        <v>#N/A</v>
      </c>
      <c r="N66" s="63"/>
      <c r="O66" s="63"/>
    </row>
    <row r="67" spans="1:15" ht="30.6" customHeight="1">
      <c r="A67" s="21"/>
      <c r="B67" s="20"/>
      <c r="C67" s="34" t="e">
        <f>VLOOKUP($B67,Foglio1!$B$1:$D$118,2,FALSE)</f>
        <v>#N/A</v>
      </c>
      <c r="D67" s="34" t="e">
        <f>VLOOKUP($B67,Foglio1!$B$1:$D$118,3,FALSE)</f>
        <v>#N/A</v>
      </c>
      <c r="E67" s="25"/>
      <c r="F67" s="25"/>
      <c r="G67" s="25"/>
      <c r="H67" s="25"/>
      <c r="I67" s="25"/>
      <c r="L67" s="65" t="s">
        <v>172</v>
      </c>
      <c r="M67" s="37" t="e">
        <f>MATCH(Foglio1!B58,'COORTE 2020'!B$11:B$142,0)</f>
        <v>#N/A</v>
      </c>
      <c r="N67" s="61" t="e">
        <f>IF(AND(M67&gt;0,M68&gt;0,M69&gt;0,M70&gt;0,M71&gt;0,M72&gt;0),"9","0")</f>
        <v>#N/A</v>
      </c>
      <c r="O67" s="61" t="e">
        <f>VALUE(N67)</f>
        <v>#N/A</v>
      </c>
    </row>
    <row r="68" spans="1:15">
      <c r="A68" s="7"/>
      <c r="B68" s="20"/>
      <c r="C68" s="34" t="e">
        <f>VLOOKUP($B68,Foglio1!$B$1:$D$118,2,FALSE)</f>
        <v>#N/A</v>
      </c>
      <c r="D68" s="34" t="e">
        <f>VLOOKUP($B68,Foglio1!$B$1:$D$118,3,FALSE)</f>
        <v>#N/A</v>
      </c>
      <c r="E68" s="7"/>
      <c r="F68" s="7"/>
      <c r="G68" s="7"/>
      <c r="H68" s="7"/>
      <c r="I68" s="7"/>
      <c r="J68" s="26"/>
      <c r="L68" s="65"/>
      <c r="M68" s="37" t="e">
        <f>MATCH(Foglio1!B59,'COORTE 2020'!B$11:B$142,0)</f>
        <v>#N/A</v>
      </c>
      <c r="N68" s="62"/>
      <c r="O68" s="62"/>
    </row>
    <row r="69" spans="1:15">
      <c r="A69" s="7"/>
      <c r="B69" s="20"/>
      <c r="C69" s="34" t="e">
        <f>VLOOKUP($B69,Foglio1!$B$1:$D$118,2,FALSE)</f>
        <v>#N/A</v>
      </c>
      <c r="D69" s="34" t="e">
        <f>VLOOKUP($B69,Foglio1!$B$1:$D$118,3,FALSE)</f>
        <v>#N/A</v>
      </c>
      <c r="E69" s="7"/>
      <c r="F69" s="7"/>
      <c r="G69" s="7"/>
      <c r="H69" s="7"/>
      <c r="I69" s="7"/>
      <c r="J69" s="26"/>
      <c r="L69" s="65"/>
      <c r="M69" s="37" t="e">
        <f>MATCH(Foglio1!B60,'COORTE 2020'!B$11:B$142,0)</f>
        <v>#N/A</v>
      </c>
      <c r="N69" s="62"/>
      <c r="O69" s="62"/>
    </row>
    <row r="70" spans="1:15">
      <c r="A70" s="7"/>
      <c r="B70" s="20"/>
      <c r="C70" s="34" t="e">
        <f>VLOOKUP($B70,Foglio1!$B$1:$D$118,2,FALSE)</f>
        <v>#N/A</v>
      </c>
      <c r="D70" s="34" t="e">
        <f>VLOOKUP($B70,Foglio1!$B$1:$D$118,3,FALSE)</f>
        <v>#N/A</v>
      </c>
      <c r="E70" s="7"/>
      <c r="F70" s="7"/>
      <c r="G70" s="7"/>
      <c r="H70" s="7"/>
      <c r="I70" s="7"/>
      <c r="J70" s="26"/>
      <c r="L70" s="65"/>
      <c r="M70" s="37" t="e">
        <f>MATCH(Foglio1!B61,'COORTE 2020'!B$11:B$142,0)</f>
        <v>#N/A</v>
      </c>
      <c r="N70" s="62"/>
      <c r="O70" s="62"/>
    </row>
    <row r="71" spans="1:15" ht="22.5" customHeight="1">
      <c r="A71" s="21"/>
      <c r="B71" s="20"/>
      <c r="C71" s="34" t="e">
        <f>VLOOKUP($B71,Foglio1!$B$1:$D$118,2,FALSE)</f>
        <v>#N/A</v>
      </c>
      <c r="D71" s="34" t="e">
        <f>VLOOKUP($B71,Foglio1!$B$1:$D$118,3,FALSE)</f>
        <v>#N/A</v>
      </c>
      <c r="E71" s="10"/>
      <c r="F71" s="10"/>
      <c r="G71" s="10"/>
      <c r="H71" s="10"/>
      <c r="I71" s="10"/>
      <c r="J71" s="26"/>
      <c r="L71" s="65"/>
      <c r="M71" s="37" t="e">
        <f>MATCH(Foglio1!B62,'COORTE 2020'!B$11:B$142,0)</f>
        <v>#N/A</v>
      </c>
      <c r="N71" s="62"/>
      <c r="O71" s="62"/>
    </row>
    <row r="72" spans="1:15">
      <c r="A72" s="21"/>
      <c r="B72" s="20"/>
      <c r="C72" s="34" t="e">
        <f>VLOOKUP($B72,Foglio1!$B$1:$D$118,2,FALSE)</f>
        <v>#N/A</v>
      </c>
      <c r="D72" s="34" t="e">
        <f>VLOOKUP($B72,Foglio1!$B$1:$D$118,3,FALSE)</f>
        <v>#N/A</v>
      </c>
      <c r="E72" s="10"/>
      <c r="F72" s="10"/>
      <c r="G72" s="10"/>
      <c r="H72" s="10"/>
      <c r="I72" s="10"/>
      <c r="J72" s="26"/>
      <c r="L72" s="65"/>
      <c r="M72" s="37" t="e">
        <f>MATCH(Foglio1!B63,'COORTE 2020'!B$11:B$142,0)</f>
        <v>#N/A</v>
      </c>
      <c r="N72" s="63"/>
      <c r="O72" s="63"/>
    </row>
    <row r="73" spans="1:15" ht="30.6" customHeight="1">
      <c r="A73" s="27"/>
      <c r="B73" s="20"/>
      <c r="C73" s="34" t="e">
        <f>VLOOKUP($B73,Foglio1!$B$1:$D$118,2,FALSE)</f>
        <v>#N/A</v>
      </c>
      <c r="D73" s="34" t="e">
        <f>VLOOKUP($B73,Foglio1!$B$1:$D$118,3,FALSE)</f>
        <v>#N/A</v>
      </c>
      <c r="E73" s="10"/>
      <c r="F73" s="10"/>
      <c r="G73" s="10"/>
      <c r="H73" s="10"/>
      <c r="I73" s="10"/>
      <c r="J73" s="26"/>
      <c r="L73" s="64" t="s">
        <v>220</v>
      </c>
      <c r="M73" s="37" t="e">
        <f>MATCH(Foglio1!B64,'COORTE 2020'!B$11:B$142,0)</f>
        <v>#N/A</v>
      </c>
      <c r="N73" s="61" t="e">
        <f>IF(AND(M73&gt;0,M74&gt;0,M75&gt;0),"5","0")</f>
        <v>#N/A</v>
      </c>
      <c r="O73" s="66" t="e">
        <f>VALUE(N73)</f>
        <v>#N/A</v>
      </c>
    </row>
    <row r="74" spans="1:15">
      <c r="A74" s="28"/>
      <c r="B74" s="20"/>
      <c r="C74" s="34" t="e">
        <f>VLOOKUP($B74,Foglio1!$B$1:$D$118,2,FALSE)</f>
        <v>#N/A</v>
      </c>
      <c r="D74" s="34" t="e">
        <f>VLOOKUP($B74,Foglio1!$B$1:$D$118,3,FALSE)</f>
        <v>#N/A</v>
      </c>
      <c r="E74" s="10"/>
      <c r="F74" s="10"/>
      <c r="G74" s="10"/>
      <c r="H74" s="10"/>
      <c r="I74" s="10"/>
      <c r="J74" s="26"/>
      <c r="L74" s="64"/>
      <c r="M74" s="37" t="e">
        <f>MATCH(Foglio1!B65,'COORTE 2020'!B$11:B$142,0)</f>
        <v>#N/A</v>
      </c>
      <c r="N74" s="62"/>
      <c r="O74" s="68"/>
    </row>
    <row r="75" spans="1:15">
      <c r="A75" s="28"/>
      <c r="B75" s="20"/>
      <c r="C75" s="34" t="e">
        <f>VLOOKUP($B75,Foglio1!$B$1:$D$118,2,FALSE)</f>
        <v>#N/A</v>
      </c>
      <c r="D75" s="34" t="e">
        <f>VLOOKUP($B75,Foglio1!$B$1:$D$118,3,FALSE)</f>
        <v>#N/A</v>
      </c>
      <c r="E75" s="10"/>
      <c r="F75" s="10"/>
      <c r="G75" s="10"/>
      <c r="H75" s="10"/>
      <c r="I75" s="10"/>
      <c r="J75" s="26"/>
      <c r="L75" s="64"/>
      <c r="M75" s="37" t="e">
        <f>MATCH(Foglio1!B66,'COORTE 2020'!B$11:B$142,0)</f>
        <v>#N/A</v>
      </c>
      <c r="N75" s="63"/>
      <c r="O75" s="67"/>
    </row>
    <row r="76" spans="1:15">
      <c r="A76" s="28"/>
      <c r="B76" s="20"/>
      <c r="C76" s="34" t="e">
        <f>VLOOKUP($B76,Foglio1!$B$1:$D$118,2,FALSE)</f>
        <v>#N/A</v>
      </c>
      <c r="D76" s="34" t="e">
        <f>VLOOKUP($B76,Foglio1!$B$1:$D$118,3,FALSE)</f>
        <v>#N/A</v>
      </c>
      <c r="E76" s="10"/>
      <c r="F76" s="10"/>
      <c r="G76" s="10"/>
      <c r="H76" s="10"/>
      <c r="I76" s="10"/>
      <c r="J76" s="26"/>
      <c r="L76" s="64" t="s">
        <v>221</v>
      </c>
      <c r="M76" s="37" t="e">
        <f>MATCH(Foglio1!B67,'COORTE 2020'!B$11:B$142,0)</f>
        <v>#N/A</v>
      </c>
      <c r="N76" s="61" t="e">
        <f>IF(AND(M76&gt;0,M77&gt;0,M78&gt;0,M80&gt;0,M81&gt;0,M82&gt;0),"13","0")</f>
        <v>#N/A</v>
      </c>
      <c r="O76" s="69" t="e">
        <f>VALUE(N76)</f>
        <v>#N/A</v>
      </c>
    </row>
    <row r="77" spans="1:15" ht="40.9" customHeight="1">
      <c r="A77" s="28"/>
      <c r="B77" s="20"/>
      <c r="C77" s="34" t="e">
        <f>VLOOKUP($B77,Foglio1!$B$1:$D$118,2,FALSE)</f>
        <v>#N/A</v>
      </c>
      <c r="D77" s="34" t="e">
        <f>VLOOKUP($B77,Foglio1!$B$1:$D$118,3,FALSE)</f>
        <v>#N/A</v>
      </c>
      <c r="E77" s="10"/>
      <c r="F77" s="10"/>
      <c r="G77" s="10"/>
      <c r="H77" s="10"/>
      <c r="I77" s="10"/>
      <c r="J77" s="26"/>
      <c r="L77" s="48"/>
      <c r="M77" s="37" t="e">
        <f>MATCH(Foglio1!B68,'COORTE 2020'!B$11:B$142,0)</f>
        <v>#N/A</v>
      </c>
      <c r="N77" s="62"/>
      <c r="O77" s="70"/>
    </row>
    <row r="78" spans="1:15">
      <c r="A78" s="21"/>
      <c r="B78" s="20"/>
      <c r="C78" s="34" t="e">
        <f>VLOOKUP($B78,Foglio1!$B$1:$D$118,2,FALSE)</f>
        <v>#N/A</v>
      </c>
      <c r="D78" s="34" t="e">
        <f>VLOOKUP($B78,Foglio1!$B$1:$D$118,3,FALSE)</f>
        <v>#N/A</v>
      </c>
      <c r="E78" s="10"/>
      <c r="F78" s="10"/>
      <c r="G78" s="10"/>
      <c r="H78" s="10"/>
      <c r="I78" s="10"/>
      <c r="J78" s="26"/>
      <c r="L78" s="48"/>
      <c r="M78" s="37" t="e">
        <f>MATCH(Foglio1!B69,'COORTE 2020'!B$11:B$142,0)</f>
        <v>#N/A</v>
      </c>
      <c r="N78" s="62"/>
      <c r="O78" s="70"/>
    </row>
    <row r="79" spans="1:15">
      <c r="A79" s="21"/>
      <c r="B79" s="20"/>
      <c r="C79" s="34" t="e">
        <f>VLOOKUP($B79,Foglio1!$B$1:$D$118,2,FALSE)</f>
        <v>#N/A</v>
      </c>
      <c r="D79" s="34" t="e">
        <f>VLOOKUP($B79,Foglio1!$B$1:$D$118,3,FALSE)</f>
        <v>#N/A</v>
      </c>
      <c r="E79" s="10"/>
      <c r="F79" s="10"/>
      <c r="G79" s="10"/>
      <c r="H79" s="10"/>
      <c r="I79" s="10"/>
      <c r="J79" s="26"/>
      <c r="L79" s="48"/>
      <c r="M79" s="37" t="e">
        <f>MATCH(Foglio1!B70,'COORTE 2020'!B$11:B$142,0)</f>
        <v>#N/A</v>
      </c>
      <c r="N79" s="62"/>
      <c r="O79" s="70"/>
    </row>
    <row r="80" spans="1:15" ht="40.9" customHeight="1">
      <c r="A80" s="21"/>
      <c r="B80" s="20"/>
      <c r="C80" s="34" t="e">
        <f>VLOOKUP($B80,Foglio1!$B$1:$D$118,2,FALSE)</f>
        <v>#N/A</v>
      </c>
      <c r="D80" s="34" t="e">
        <f>VLOOKUP($B80,Foglio1!$B$1:$D$118,3,FALSE)</f>
        <v>#N/A</v>
      </c>
      <c r="E80" s="10"/>
      <c r="F80" s="10"/>
      <c r="G80" s="10"/>
      <c r="H80" s="10"/>
      <c r="I80" s="10"/>
      <c r="J80" s="26"/>
      <c r="L80" s="48"/>
      <c r="M80" s="37" t="e">
        <f>MATCH(Foglio1!B71,'COORTE 2020'!B$11:B$142,0)</f>
        <v>#N/A</v>
      </c>
      <c r="N80" s="62"/>
      <c r="O80" s="70"/>
    </row>
    <row r="81" spans="1:15">
      <c r="A81" s="21"/>
      <c r="B81" s="20"/>
      <c r="C81" s="34" t="e">
        <f>VLOOKUP($B81,Foglio1!$B$1:$D$118,2,FALSE)</f>
        <v>#N/A</v>
      </c>
      <c r="D81" s="34" t="e">
        <f>VLOOKUP($B81,Foglio1!$B$1:$D$118,3,FALSE)</f>
        <v>#N/A</v>
      </c>
      <c r="E81" s="10"/>
      <c r="F81" s="10"/>
      <c r="G81" s="10"/>
      <c r="H81" s="10"/>
      <c r="I81" s="10"/>
      <c r="J81" s="26"/>
      <c r="L81" s="48"/>
      <c r="M81" s="37" t="e">
        <f>MATCH(Foglio1!B72,'COORTE 2020'!B$11:B$142,0)</f>
        <v>#N/A</v>
      </c>
      <c r="N81" s="62"/>
      <c r="O81" s="70"/>
    </row>
    <row r="82" spans="1:15">
      <c r="A82" s="21"/>
      <c r="B82" s="20"/>
      <c r="C82" s="34" t="e">
        <f>VLOOKUP($B82,Foglio1!$B$1:$D$118,2,FALSE)</f>
        <v>#N/A</v>
      </c>
      <c r="D82" s="34" t="e">
        <f>VLOOKUP($B82,Foglio1!$B$1:$D$118,3,FALSE)</f>
        <v>#N/A</v>
      </c>
      <c r="E82" s="10"/>
      <c r="F82" s="10"/>
      <c r="G82" s="10"/>
      <c r="H82" s="10"/>
      <c r="I82" s="10"/>
      <c r="J82" s="26"/>
      <c r="L82" s="48"/>
      <c r="M82" s="37" t="e">
        <f>MATCH(Foglio1!B73,'COORTE 2020'!B$11:B$142,0)</f>
        <v>#N/A</v>
      </c>
      <c r="N82" s="63"/>
      <c r="O82" s="71"/>
    </row>
    <row r="83" spans="1:15" ht="40.9" customHeight="1">
      <c r="A83" s="21"/>
      <c r="B83" s="20"/>
      <c r="C83" s="34" t="e">
        <f>VLOOKUP($B83,Foglio1!$B$1:$D$118,2,FALSE)</f>
        <v>#N/A</v>
      </c>
      <c r="D83" s="34" t="e">
        <f>VLOOKUP($B83,Foglio1!$B$1:$D$118,3,FALSE)</f>
        <v>#N/A</v>
      </c>
      <c r="E83" s="10"/>
      <c r="F83" s="10"/>
      <c r="G83" s="10"/>
      <c r="H83" s="10"/>
      <c r="I83" s="10"/>
      <c r="J83" s="26"/>
      <c r="L83" s="48" t="s">
        <v>88</v>
      </c>
      <c r="M83" s="37" t="e">
        <f>MATCH(Foglio1!B74,'COORTE 2020'!B$11:B$142,0)</f>
        <v>#N/A</v>
      </c>
      <c r="N83" s="61" t="e">
        <f>IF(AND(M83&gt;0,M84&gt;0,M85&gt;0),"12","0")</f>
        <v>#N/A</v>
      </c>
      <c r="O83" s="61" t="e">
        <f>VALUE(N83)</f>
        <v>#N/A</v>
      </c>
    </row>
    <row r="84" spans="1:15">
      <c r="A84" s="21"/>
      <c r="B84" s="20"/>
      <c r="C84" s="34" t="e">
        <f>VLOOKUP($B84,Foglio1!$B$1:$D$118,2,FALSE)</f>
        <v>#N/A</v>
      </c>
      <c r="D84" s="34" t="e">
        <f>VLOOKUP($B84,Foglio1!$B$1:$D$118,3,FALSE)</f>
        <v>#N/A</v>
      </c>
      <c r="E84" s="10"/>
      <c r="F84" s="10"/>
      <c r="G84" s="10"/>
      <c r="H84" s="10"/>
      <c r="I84" s="10"/>
      <c r="J84" s="26"/>
      <c r="L84" s="48"/>
      <c r="M84" s="37" t="e">
        <f>MATCH(Foglio1!B75,'COORTE 2020'!B$11:B$142,0)</f>
        <v>#N/A</v>
      </c>
      <c r="N84" s="62"/>
      <c r="O84" s="62"/>
    </row>
    <row r="85" spans="1:15" ht="30.6" customHeight="1">
      <c r="A85" s="21"/>
      <c r="B85" s="20"/>
      <c r="C85" s="34" t="e">
        <f>VLOOKUP($B85,Foglio1!$B$1:$D$118,2,FALSE)</f>
        <v>#N/A</v>
      </c>
      <c r="D85" s="34" t="e">
        <f>VLOOKUP($B85,Foglio1!$B$1:$D$118,3,FALSE)</f>
        <v>#N/A</v>
      </c>
      <c r="E85" s="10"/>
      <c r="F85" s="10"/>
      <c r="G85" s="10"/>
      <c r="H85" s="10"/>
      <c r="I85" s="10"/>
      <c r="J85" s="26"/>
      <c r="L85" s="48"/>
      <c r="M85" s="37" t="e">
        <f>MATCH(Foglio1!B76,'COORTE 2020'!B$11:B$142,0)</f>
        <v>#N/A</v>
      </c>
      <c r="N85" s="63"/>
      <c r="O85" s="63"/>
    </row>
    <row r="86" spans="1:15" ht="24">
      <c r="A86" s="21"/>
      <c r="B86" s="20"/>
      <c r="C86" s="34" t="e">
        <f>VLOOKUP($B86,Foglio1!$B$1:$D$118,2,FALSE)</f>
        <v>#N/A</v>
      </c>
      <c r="D86" s="34" t="e">
        <f>VLOOKUP($B86,Foglio1!$B$1:$D$118,3,FALSE)</f>
        <v>#N/A</v>
      </c>
      <c r="E86" s="10"/>
      <c r="F86" s="10"/>
      <c r="G86" s="10"/>
      <c r="H86" s="10"/>
      <c r="I86" s="10"/>
      <c r="J86" s="26"/>
      <c r="L86" s="38" t="s">
        <v>103</v>
      </c>
      <c r="M86" s="37" t="e">
        <f>MATCH(Foglio1!B77,'COORTE 2020'!B$11:B$142,0)</f>
        <v>#N/A</v>
      </c>
      <c r="N86" s="35"/>
      <c r="O86" s="35"/>
    </row>
    <row r="87" spans="1:15" ht="40.9" customHeight="1">
      <c r="A87" s="21"/>
      <c r="B87" s="20"/>
      <c r="C87" s="34" t="e">
        <f>VLOOKUP($B87,Foglio1!$B$1:$D$118,2,FALSE)</f>
        <v>#N/A</v>
      </c>
      <c r="D87" s="34" t="e">
        <f>VLOOKUP($B87,Foglio1!$B$1:$D$118,3,FALSE)</f>
        <v>#N/A</v>
      </c>
      <c r="E87" s="10"/>
      <c r="F87" s="10"/>
      <c r="G87" s="10"/>
      <c r="H87" s="10"/>
      <c r="I87" s="10"/>
      <c r="J87" s="26"/>
      <c r="L87" s="60" t="s">
        <v>180</v>
      </c>
      <c r="M87" s="37" t="e">
        <f>MATCH(Foglio1!B78,'COORTE 2020'!B$11:B$142,0)</f>
        <v>#N/A</v>
      </c>
      <c r="N87" s="61" t="e">
        <f>IF(AND(M87&gt;0,M88&gt;0),"5","0")</f>
        <v>#N/A</v>
      </c>
      <c r="O87" s="66" t="e">
        <f>VALUE(N87)</f>
        <v>#N/A</v>
      </c>
    </row>
    <row r="88" spans="1:15">
      <c r="A88" s="21"/>
      <c r="B88" s="20"/>
      <c r="C88" s="34" t="e">
        <f>VLOOKUP($B88,Foglio1!$B$1:$D$118,2,FALSE)</f>
        <v>#N/A</v>
      </c>
      <c r="D88" s="34" t="e">
        <f>VLOOKUP($B88,Foglio1!$B$1:$D$118,3,FALSE)</f>
        <v>#N/A</v>
      </c>
      <c r="E88" s="10"/>
      <c r="F88" s="10"/>
      <c r="G88" s="10"/>
      <c r="H88" s="10"/>
      <c r="I88" s="10"/>
      <c r="J88" s="26"/>
      <c r="L88" s="60"/>
      <c r="M88" s="37" t="e">
        <f>MATCH(Foglio1!B79,'COORTE 2020'!B$11:B$142,0)</f>
        <v>#N/A</v>
      </c>
      <c r="N88" s="63"/>
      <c r="O88" s="67"/>
    </row>
    <row r="89" spans="1:15" ht="40.9" customHeight="1">
      <c r="A89" s="21"/>
      <c r="B89" s="20"/>
      <c r="C89" s="34" t="e">
        <f>VLOOKUP($B89,Foglio1!$B$1:$D$118,2,FALSE)</f>
        <v>#N/A</v>
      </c>
      <c r="D89" s="34" t="e">
        <f>VLOOKUP($B89,Foglio1!$B$1:$D$118,3,FALSE)</f>
        <v>#N/A</v>
      </c>
      <c r="E89" s="10"/>
      <c r="F89" s="10"/>
      <c r="G89" s="10"/>
      <c r="H89" s="10"/>
      <c r="I89" s="10"/>
      <c r="J89" s="26"/>
      <c r="L89" s="60" t="s">
        <v>183</v>
      </c>
      <c r="M89" s="37" t="e">
        <f>MATCH(Foglio1!B80,'COORTE 2020'!B$11:B$142,0)</f>
        <v>#N/A</v>
      </c>
      <c r="N89" s="66" t="e">
        <f>IF(AND(M89&gt;0,M90&gt;0,M91&gt;0,M92&gt;0,M93&gt;0),"8","0")</f>
        <v>#N/A</v>
      </c>
      <c r="O89" s="66" t="e">
        <f>VALUE(N89)</f>
        <v>#N/A</v>
      </c>
    </row>
    <row r="90" spans="1:15">
      <c r="A90" s="21"/>
      <c r="B90" s="20"/>
      <c r="C90" s="34" t="e">
        <f>VLOOKUP($B90,Foglio1!$B$1:$D$118,2,FALSE)</f>
        <v>#N/A</v>
      </c>
      <c r="D90" s="34" t="e">
        <f>VLOOKUP($B90,Foglio1!$B$1:$D$118,3,FALSE)</f>
        <v>#N/A</v>
      </c>
      <c r="E90" s="10"/>
      <c r="F90" s="10"/>
      <c r="G90" s="10"/>
      <c r="H90" s="10"/>
      <c r="I90" s="10"/>
      <c r="J90" s="26"/>
      <c r="L90" s="60"/>
      <c r="M90" s="37" t="e">
        <f>MATCH(Foglio1!B81,'COORTE 2020'!B$11:B$142,0)</f>
        <v>#N/A</v>
      </c>
      <c r="N90" s="68"/>
      <c r="O90" s="68"/>
    </row>
    <row r="91" spans="1:15">
      <c r="A91" s="21"/>
      <c r="B91" s="20"/>
      <c r="C91" s="34" t="e">
        <f>VLOOKUP($B91,Foglio1!$B$1:$D$118,2,FALSE)</f>
        <v>#N/A</v>
      </c>
      <c r="D91" s="34" t="e">
        <f>VLOOKUP($B91,Foglio1!$B$1:$D$118,3,FALSE)</f>
        <v>#N/A</v>
      </c>
      <c r="E91" s="10"/>
      <c r="F91" s="10"/>
      <c r="G91" s="10"/>
      <c r="H91" s="10"/>
      <c r="I91" s="10"/>
      <c r="J91" s="26"/>
      <c r="L91" s="60"/>
      <c r="M91" s="37" t="e">
        <f>MATCH(Foglio1!B82,'COORTE 2020'!B$11:B$142,0)</f>
        <v>#N/A</v>
      </c>
      <c r="N91" s="68"/>
      <c r="O91" s="68"/>
    </row>
    <row r="92" spans="1:15">
      <c r="A92" s="21"/>
      <c r="B92" s="20"/>
      <c r="C92" s="34" t="e">
        <f>VLOOKUP($B92,Foglio1!$B$1:$D$118,2,FALSE)</f>
        <v>#N/A</v>
      </c>
      <c r="D92" s="34" t="e">
        <f>VLOOKUP($B92,Foglio1!$B$1:$D$118,3,FALSE)</f>
        <v>#N/A</v>
      </c>
      <c r="E92" s="10"/>
      <c r="F92" s="10"/>
      <c r="G92" s="10"/>
      <c r="H92" s="10"/>
      <c r="I92" s="10"/>
      <c r="J92" s="26"/>
      <c r="L92" s="60"/>
      <c r="M92" s="37" t="e">
        <f>MATCH(Foglio1!B83,'COORTE 2020'!B$11:B$142,0)</f>
        <v>#N/A</v>
      </c>
      <c r="N92" s="68"/>
      <c r="O92" s="68"/>
    </row>
    <row r="93" spans="1:15" ht="30.6" customHeight="1">
      <c r="A93" s="21"/>
      <c r="B93" s="20"/>
      <c r="C93" s="34" t="e">
        <f>VLOOKUP($B93,Foglio1!$B$1:$D$118,2,FALSE)</f>
        <v>#N/A</v>
      </c>
      <c r="D93" s="34" t="e">
        <f>VLOOKUP($B93,Foglio1!$B$1:$D$118,3,FALSE)</f>
        <v>#N/A</v>
      </c>
      <c r="E93" s="10"/>
      <c r="F93" s="10"/>
      <c r="G93" s="10"/>
      <c r="H93" s="10"/>
      <c r="I93" s="10"/>
      <c r="J93" s="26"/>
      <c r="L93" s="60"/>
      <c r="M93" s="37" t="e">
        <f>MATCH(Foglio1!B84,'COORTE 2020'!B$11:B$142,0)</f>
        <v>#N/A</v>
      </c>
      <c r="N93" s="67"/>
      <c r="O93" s="67"/>
    </row>
    <row r="94" spans="1:15" ht="24" customHeight="1">
      <c r="A94" s="21"/>
      <c r="B94" s="20"/>
      <c r="C94" s="34" t="e">
        <f>VLOOKUP($B94,Foglio1!$B$1:$D$118,2,FALSE)</f>
        <v>#N/A</v>
      </c>
      <c r="D94" s="34" t="e">
        <f>VLOOKUP($B94,Foglio1!$B$1:$D$118,3,FALSE)</f>
        <v>#N/A</v>
      </c>
      <c r="E94" s="10"/>
      <c r="F94" s="10"/>
      <c r="G94" s="10"/>
      <c r="H94" s="10"/>
      <c r="I94" s="10"/>
      <c r="J94" s="26"/>
      <c r="L94" s="60" t="s">
        <v>218</v>
      </c>
      <c r="M94" s="37" t="e">
        <f>MATCH(Foglio1!B85,'COORTE 2020'!B$11:B$142,0)</f>
        <v>#N/A</v>
      </c>
      <c r="N94" s="72" t="e">
        <f>IF(AND(M94&gt;0,M95&gt;0,M96&gt;0,M97&gt;0,M98&gt;0,M99&gt;0,M100&gt;0,M101&gt;0),"13","0")</f>
        <v>#N/A</v>
      </c>
      <c r="O94" s="72" t="e">
        <f>VALUE(N94)</f>
        <v>#N/A</v>
      </c>
    </row>
    <row r="95" spans="1:15">
      <c r="A95" s="21"/>
      <c r="B95" s="20"/>
      <c r="C95" s="34" t="e">
        <f>VLOOKUP($B95,Foglio1!$B$1:$D$118,2,FALSE)</f>
        <v>#N/A</v>
      </c>
      <c r="D95" s="34" t="e">
        <f>VLOOKUP($B95,Foglio1!$B$1:$D$118,3,FALSE)</f>
        <v>#N/A</v>
      </c>
      <c r="E95" s="10"/>
      <c r="F95" s="10"/>
      <c r="G95" s="10"/>
      <c r="H95" s="10"/>
      <c r="I95" s="10"/>
      <c r="J95" s="26"/>
      <c r="L95" s="60"/>
      <c r="M95" s="37" t="e">
        <f>MATCH(Foglio1!B86,'COORTE 2020'!B$11:B$142,0)</f>
        <v>#N/A</v>
      </c>
      <c r="N95" s="73"/>
      <c r="O95" s="73"/>
    </row>
    <row r="96" spans="1:15">
      <c r="A96" s="21"/>
      <c r="B96" s="20"/>
      <c r="C96" s="34" t="e">
        <f>VLOOKUP($B96,Foglio1!$B$1:$D$118,2,FALSE)</f>
        <v>#N/A</v>
      </c>
      <c r="D96" s="34" t="e">
        <f>VLOOKUP($B96,Foglio1!$B$1:$D$118,3,FALSE)</f>
        <v>#N/A</v>
      </c>
      <c r="E96" s="10"/>
      <c r="F96" s="10"/>
      <c r="G96" s="10"/>
      <c r="H96" s="10"/>
      <c r="I96" s="10"/>
      <c r="J96" s="26"/>
      <c r="L96" s="60"/>
      <c r="M96" s="37" t="e">
        <f>MATCH(Foglio1!B87,'COORTE 2020'!B$11:B$142,0)</f>
        <v>#N/A</v>
      </c>
      <c r="N96" s="73"/>
      <c r="O96" s="73"/>
    </row>
    <row r="97" spans="1:15">
      <c r="A97" s="21"/>
      <c r="B97" s="20"/>
      <c r="C97" s="34" t="e">
        <f>VLOOKUP($B97,Foglio1!$B$1:$D$118,2,FALSE)</f>
        <v>#N/A</v>
      </c>
      <c r="D97" s="34" t="e">
        <f>VLOOKUP($B97,Foglio1!$B$1:$D$118,3,FALSE)</f>
        <v>#N/A</v>
      </c>
      <c r="E97" s="10"/>
      <c r="F97" s="10"/>
      <c r="G97" s="10"/>
      <c r="H97" s="10"/>
      <c r="I97" s="10"/>
      <c r="J97" s="26"/>
      <c r="L97" s="60"/>
      <c r="M97" s="37" t="e">
        <f>MATCH(Foglio1!B88,'COORTE 2020'!B$11:B$142,0)</f>
        <v>#N/A</v>
      </c>
      <c r="N97" s="73"/>
      <c r="O97" s="73"/>
    </row>
    <row r="98" spans="1:15">
      <c r="A98" s="21"/>
      <c r="B98" s="20"/>
      <c r="C98" s="34" t="e">
        <f>VLOOKUP($B98,Foglio1!$B$1:$D$118,2,FALSE)</f>
        <v>#N/A</v>
      </c>
      <c r="D98" s="34" t="e">
        <f>VLOOKUP($B98,Foglio1!$B$1:$D$118,3,FALSE)</f>
        <v>#N/A</v>
      </c>
      <c r="E98" s="10"/>
      <c r="F98" s="10"/>
      <c r="G98" s="10"/>
      <c r="H98" s="10"/>
      <c r="I98" s="10"/>
      <c r="J98" s="26"/>
      <c r="L98" s="60"/>
      <c r="M98" s="37" t="e">
        <f>MATCH(Foglio1!B89,'COORTE 2020'!B$11:B$142,0)</f>
        <v>#N/A</v>
      </c>
      <c r="N98" s="73"/>
      <c r="O98" s="73"/>
    </row>
    <row r="99" spans="1:15">
      <c r="A99" s="21"/>
      <c r="B99" s="20"/>
      <c r="C99" s="34" t="e">
        <f>VLOOKUP($B99,Foglio1!$B$1:$D$118,2,FALSE)</f>
        <v>#N/A</v>
      </c>
      <c r="D99" s="34" t="e">
        <f>VLOOKUP($B99,Foglio1!$B$1:$D$118,3,FALSE)</f>
        <v>#N/A</v>
      </c>
      <c r="E99" s="10"/>
      <c r="F99" s="10"/>
      <c r="G99" s="10"/>
      <c r="H99" s="10"/>
      <c r="I99" s="10"/>
      <c r="J99" s="26"/>
      <c r="L99" s="60"/>
      <c r="M99" s="37" t="e">
        <f>MATCH(Foglio1!B90,'COORTE 2020'!B$11:B$142,0)</f>
        <v>#N/A</v>
      </c>
      <c r="N99" s="73"/>
      <c r="O99" s="73"/>
    </row>
    <row r="100" spans="1:15">
      <c r="A100" s="29"/>
      <c r="B100" s="20"/>
      <c r="C100" s="34" t="e">
        <f>VLOOKUP($B100,Foglio1!$B$1:$D$118,2,FALSE)</f>
        <v>#N/A</v>
      </c>
      <c r="D100" s="34" t="e">
        <f>VLOOKUP($B100,Foglio1!$B$1:$D$118,3,FALSE)</f>
        <v>#N/A</v>
      </c>
      <c r="E100" s="10"/>
      <c r="F100" s="10"/>
      <c r="G100" s="10"/>
      <c r="H100" s="10"/>
      <c r="I100" s="10"/>
      <c r="J100" s="26"/>
      <c r="L100" s="60"/>
      <c r="M100" s="37" t="e">
        <f>MATCH(Foglio1!B91,'COORTE 2020'!B$11:B$142,0)</f>
        <v>#N/A</v>
      </c>
      <c r="N100" s="73"/>
      <c r="O100" s="73"/>
    </row>
    <row r="101" spans="1:15">
      <c r="A101" s="29"/>
      <c r="B101" s="20"/>
      <c r="C101" s="34" t="e">
        <f>VLOOKUP($B101,Foglio1!$B$1:$D$118,2,FALSE)</f>
        <v>#N/A</v>
      </c>
      <c r="D101" s="34" t="e">
        <f>VLOOKUP($B101,Foglio1!$B$1:$D$118,3,FALSE)</f>
        <v>#N/A</v>
      </c>
      <c r="E101" s="10"/>
      <c r="F101" s="10"/>
      <c r="G101" s="10"/>
      <c r="H101" s="10"/>
      <c r="I101" s="10"/>
      <c r="J101" s="26"/>
      <c r="L101" s="60"/>
      <c r="M101" s="37" t="e">
        <f>MATCH(Foglio1!B92,'COORTE 2020'!B$11:B$142,0)</f>
        <v>#N/A</v>
      </c>
      <c r="N101" s="74"/>
      <c r="O101" s="74"/>
    </row>
    <row r="102" spans="1:15" ht="30.6" customHeight="1">
      <c r="A102" s="29"/>
      <c r="B102" s="20"/>
      <c r="C102" s="34" t="e">
        <f>VLOOKUP($B102,Foglio1!$B$1:$D$118,2,FALSE)</f>
        <v>#N/A</v>
      </c>
      <c r="D102" s="34" t="e">
        <f>VLOOKUP($B102,Foglio1!$B$1:$D$118,3,FALSE)</f>
        <v>#N/A</v>
      </c>
      <c r="E102" s="10"/>
      <c r="F102" s="10"/>
      <c r="G102" s="10"/>
      <c r="H102" s="10"/>
      <c r="I102" s="10"/>
      <c r="J102" s="26"/>
      <c r="L102" s="60" t="s">
        <v>216</v>
      </c>
      <c r="M102" s="37" t="e">
        <f>MATCH(Foglio1!B93,'COORTE 2020'!B$11:B$142,0)</f>
        <v>#N/A</v>
      </c>
      <c r="N102" s="66" t="e">
        <f>IF(AND(M102&gt;0,M103&gt;0,M104&gt;0,M105&gt;0,M106&gt;0,M107&gt;0,M108&gt;0,M109&gt;0,M110&gt;0),"15","0")</f>
        <v>#N/A</v>
      </c>
      <c r="O102" s="66" t="e">
        <f>VALUE(N102)</f>
        <v>#N/A</v>
      </c>
    </row>
    <row r="103" spans="1:15">
      <c r="A103" s="29"/>
      <c r="B103" s="20"/>
      <c r="C103" s="34" t="e">
        <f>VLOOKUP($B103,Foglio1!$B$1:$D$118,2,FALSE)</f>
        <v>#N/A</v>
      </c>
      <c r="D103" s="34" t="e">
        <f>VLOOKUP($B103,Foglio1!$B$1:$D$118,3,FALSE)</f>
        <v>#N/A</v>
      </c>
      <c r="E103" s="10"/>
      <c r="F103" s="10"/>
      <c r="G103" s="10"/>
      <c r="H103" s="10"/>
      <c r="I103" s="10"/>
      <c r="J103" s="26"/>
      <c r="L103" s="60"/>
      <c r="M103" s="37" t="e">
        <f>MATCH(Foglio1!B94,'COORTE 2020'!B$11:B$142,0)</f>
        <v>#N/A</v>
      </c>
      <c r="N103" s="68"/>
      <c r="O103" s="68"/>
    </row>
    <row r="104" spans="1:15">
      <c r="A104" s="29"/>
      <c r="B104" s="20"/>
      <c r="C104" s="34" t="e">
        <f>VLOOKUP($B104,Foglio1!$B$1:$D$118,2,FALSE)</f>
        <v>#N/A</v>
      </c>
      <c r="D104" s="34" t="e">
        <f>VLOOKUP($B104,Foglio1!$B$1:$D$118,3,FALSE)</f>
        <v>#N/A</v>
      </c>
      <c r="E104" s="10"/>
      <c r="F104" s="10"/>
      <c r="G104" s="10"/>
      <c r="H104" s="10"/>
      <c r="I104" s="10"/>
      <c r="J104" s="26"/>
      <c r="L104" s="60"/>
      <c r="M104" s="37" t="e">
        <f>MATCH(Foglio1!B95,'COORTE 2020'!B$11:B$142,0)</f>
        <v>#N/A</v>
      </c>
      <c r="N104" s="68"/>
      <c r="O104" s="68"/>
    </row>
    <row r="105" spans="1:15">
      <c r="A105" s="29"/>
      <c r="B105" s="20"/>
      <c r="C105" s="34" t="e">
        <f>VLOOKUP($B105,Foglio1!$B$1:$D$118,2,FALSE)</f>
        <v>#N/A</v>
      </c>
      <c r="D105" s="34" t="e">
        <f>VLOOKUP($B105,Foglio1!$B$1:$D$118,3,FALSE)</f>
        <v>#N/A</v>
      </c>
      <c r="E105" s="10"/>
      <c r="F105" s="10"/>
      <c r="G105" s="10"/>
      <c r="H105" s="10"/>
      <c r="I105" s="10"/>
      <c r="J105" s="26"/>
      <c r="L105" s="60"/>
      <c r="M105" s="37" t="e">
        <f>MATCH(Foglio1!B96,'COORTE 2020'!B$11:B$142,0)</f>
        <v>#N/A</v>
      </c>
      <c r="N105" s="68"/>
      <c r="O105" s="68"/>
    </row>
    <row r="106" spans="1:15">
      <c r="A106" s="29"/>
      <c r="B106" s="20"/>
      <c r="C106" s="34" t="e">
        <f>VLOOKUP($B106,Foglio1!$B$1:$D$118,2,FALSE)</f>
        <v>#N/A</v>
      </c>
      <c r="D106" s="34" t="e">
        <f>VLOOKUP($B106,Foglio1!$B$1:$D$118,3,FALSE)</f>
        <v>#N/A</v>
      </c>
      <c r="E106" s="10"/>
      <c r="F106" s="10"/>
      <c r="G106" s="10"/>
      <c r="H106" s="10"/>
      <c r="I106" s="10"/>
      <c r="J106" s="26"/>
      <c r="L106" s="60"/>
      <c r="M106" s="37" t="e">
        <f>MATCH(Foglio1!B97,'COORTE 2020'!B$11:B$142,0)</f>
        <v>#N/A</v>
      </c>
      <c r="N106" s="68"/>
      <c r="O106" s="68"/>
    </row>
    <row r="107" spans="1:15">
      <c r="A107" s="29"/>
      <c r="B107" s="20"/>
      <c r="C107" s="34" t="e">
        <f>VLOOKUP($B107,Foglio1!$B$1:$D$118,2,FALSE)</f>
        <v>#N/A</v>
      </c>
      <c r="D107" s="34" t="e">
        <f>VLOOKUP($B107,Foglio1!$B$1:$D$118,3,FALSE)</f>
        <v>#N/A</v>
      </c>
      <c r="E107" s="10"/>
      <c r="F107" s="10"/>
      <c r="G107" s="10"/>
      <c r="H107" s="10"/>
      <c r="I107" s="10"/>
      <c r="J107" s="26"/>
      <c r="L107" s="60"/>
      <c r="M107" s="37" t="e">
        <f>MATCH(Foglio1!B98,'COORTE 2020'!B$11:B$142,0)</f>
        <v>#N/A</v>
      </c>
      <c r="N107" s="68"/>
      <c r="O107" s="68"/>
    </row>
    <row r="108" spans="1:15">
      <c r="A108" s="29"/>
      <c r="B108" s="20"/>
      <c r="C108" s="34" t="e">
        <f>VLOOKUP($B108,Foglio1!$B$1:$D$118,2,FALSE)</f>
        <v>#N/A</v>
      </c>
      <c r="D108" s="34" t="e">
        <f>VLOOKUP($B108,Foglio1!$B$1:$D$118,3,FALSE)</f>
        <v>#N/A</v>
      </c>
      <c r="E108" s="10"/>
      <c r="F108" s="10"/>
      <c r="G108" s="10"/>
      <c r="H108" s="10"/>
      <c r="I108" s="10"/>
      <c r="J108" s="26"/>
      <c r="L108" s="60"/>
      <c r="M108" s="37" t="e">
        <f>MATCH(Foglio1!B99,'COORTE 2020'!B$11:B$142,0)</f>
        <v>#N/A</v>
      </c>
      <c r="N108" s="68"/>
      <c r="O108" s="68"/>
    </row>
    <row r="109" spans="1:15" ht="30.6" customHeight="1">
      <c r="A109" s="29"/>
      <c r="B109" s="20"/>
      <c r="C109" s="34" t="e">
        <f>VLOOKUP($B109,Foglio1!$B$1:$D$118,2,FALSE)</f>
        <v>#N/A</v>
      </c>
      <c r="D109" s="34" t="e">
        <f>VLOOKUP($B109,Foglio1!$B$1:$D$118,3,FALSE)</f>
        <v>#N/A</v>
      </c>
      <c r="E109" s="10"/>
      <c r="F109" s="10"/>
      <c r="G109" s="10"/>
      <c r="H109" s="10"/>
      <c r="I109" s="10"/>
      <c r="J109" s="26"/>
      <c r="L109" s="60"/>
      <c r="M109" s="37" t="e">
        <f>MATCH(Foglio1!B100,'COORTE 2020'!B$11:B$142,0)</f>
        <v>#N/A</v>
      </c>
      <c r="N109" s="68"/>
      <c r="O109" s="68"/>
    </row>
    <row r="110" spans="1:15">
      <c r="A110" s="29"/>
      <c r="B110" s="20"/>
      <c r="C110" s="34" t="e">
        <f>VLOOKUP($B110,Foglio1!$B$1:$D$118,2,FALSE)</f>
        <v>#N/A</v>
      </c>
      <c r="D110" s="34" t="e">
        <f>VLOOKUP($B110,Foglio1!$B$1:$D$118,3,FALSE)</f>
        <v>#N/A</v>
      </c>
      <c r="E110" s="10"/>
      <c r="F110" s="10"/>
      <c r="G110" s="10"/>
      <c r="H110" s="10"/>
      <c r="I110" s="10"/>
      <c r="J110" s="26"/>
      <c r="L110" s="60"/>
      <c r="M110" s="37" t="e">
        <f>MATCH(Foglio1!B101,'COORTE 2020'!B$11:B$142,0)</f>
        <v>#N/A</v>
      </c>
      <c r="N110" s="67"/>
      <c r="O110" s="67"/>
    </row>
    <row r="111" spans="1:15" ht="30.6" customHeight="1">
      <c r="A111" s="29"/>
      <c r="B111" s="20"/>
      <c r="C111" s="34" t="e">
        <f>VLOOKUP($B111,Foglio1!$B$1:$D$118,2,FALSE)</f>
        <v>#N/A</v>
      </c>
      <c r="D111" s="34" t="e">
        <f>VLOOKUP($B111,Foglio1!$B$1:$D$118,3,FALSE)</f>
        <v>#N/A</v>
      </c>
      <c r="E111" s="10"/>
      <c r="F111" s="10"/>
      <c r="G111" s="10"/>
      <c r="H111" s="10"/>
      <c r="I111" s="10"/>
      <c r="J111" s="26"/>
      <c r="L111" s="64" t="s">
        <v>222</v>
      </c>
      <c r="M111" s="37" t="e">
        <f>MATCH(Foglio1!B102,'COORTE 2020'!B$11:B$142,0)</f>
        <v>#N/A</v>
      </c>
      <c r="N111" s="61" t="e">
        <f>IF(AND(M111&gt;0,M112&gt;0,M113&gt;0,M114&gt;0,M115&gt;0,M117&gt;0,M118&gt;0),"9","0")</f>
        <v>#N/A</v>
      </c>
      <c r="O111" s="61" t="e">
        <f>VALUE(N111)</f>
        <v>#N/A</v>
      </c>
    </row>
    <row r="112" spans="1:15">
      <c r="A112" s="29"/>
      <c r="B112" s="20"/>
      <c r="C112" s="34" t="e">
        <f>VLOOKUP($B112,Foglio1!$B$1:$D$118,2,FALSE)</f>
        <v>#N/A</v>
      </c>
      <c r="D112" s="34" t="e">
        <f>VLOOKUP($B112,Foglio1!$B$1:$D$118,3,FALSE)</f>
        <v>#N/A</v>
      </c>
      <c r="E112" s="10"/>
      <c r="F112" s="10"/>
      <c r="G112" s="10"/>
      <c r="H112" s="10"/>
      <c r="I112" s="10"/>
      <c r="J112" s="26"/>
      <c r="L112" s="64"/>
      <c r="M112" s="37" t="e">
        <f>MATCH(Foglio1!B103,'COORTE 2020'!B$11:B$142,0)</f>
        <v>#N/A</v>
      </c>
      <c r="N112" s="62"/>
      <c r="O112" s="62"/>
    </row>
    <row r="113" spans="1:15">
      <c r="A113" s="29"/>
      <c r="B113" s="20"/>
      <c r="C113" s="34" t="e">
        <f>VLOOKUP($B113,Foglio1!$B$1:$D$118,2,FALSE)</f>
        <v>#N/A</v>
      </c>
      <c r="D113" s="34" t="e">
        <f>VLOOKUP($B113,Foglio1!$B$1:$D$118,3,FALSE)</f>
        <v>#N/A</v>
      </c>
      <c r="E113" s="10"/>
      <c r="F113" s="10"/>
      <c r="G113" s="10"/>
      <c r="H113" s="10"/>
      <c r="I113" s="10"/>
      <c r="J113" s="26"/>
      <c r="L113" s="64"/>
      <c r="M113" s="37" t="e">
        <f>MATCH(Foglio1!B104,'COORTE 2020'!B$11:B$142,0)</f>
        <v>#N/A</v>
      </c>
      <c r="N113" s="62"/>
      <c r="O113" s="62"/>
    </row>
    <row r="114" spans="1:15">
      <c r="A114" s="29"/>
      <c r="B114" s="20"/>
      <c r="C114" s="34" t="e">
        <f>VLOOKUP($B114,Foglio1!$B$1:$D$118,2,FALSE)</f>
        <v>#N/A</v>
      </c>
      <c r="D114" s="34" t="e">
        <f>VLOOKUP($B114,Foglio1!$B$1:$D$118,3,FALSE)</f>
        <v>#N/A</v>
      </c>
      <c r="E114" s="10"/>
      <c r="F114" s="10"/>
      <c r="G114" s="10"/>
      <c r="H114" s="10"/>
      <c r="I114" s="10"/>
      <c r="J114" s="26"/>
      <c r="L114" s="64"/>
      <c r="M114" s="37" t="e">
        <f>MATCH(Foglio1!B105,'COORTE 2020'!B$11:B$142,0)</f>
        <v>#N/A</v>
      </c>
      <c r="N114" s="62"/>
      <c r="O114" s="62"/>
    </row>
    <row r="115" spans="1:15" ht="30.6" customHeight="1">
      <c r="A115" s="29"/>
      <c r="B115" s="20"/>
      <c r="C115" s="34" t="e">
        <f>VLOOKUP($B115,Foglio1!$B$1:$D$118,2,FALSE)</f>
        <v>#N/A</v>
      </c>
      <c r="D115" s="34" t="e">
        <f>VLOOKUP($B115,Foglio1!$B$1:$D$118,3,FALSE)</f>
        <v>#N/A</v>
      </c>
      <c r="E115" s="10"/>
      <c r="F115" s="10"/>
      <c r="G115" s="10"/>
      <c r="H115" s="10"/>
      <c r="I115" s="10"/>
      <c r="J115" s="26"/>
      <c r="L115" s="64"/>
      <c r="M115" s="37" t="e">
        <f>MATCH(Foglio1!B106,'COORTE 2020'!B$11:B$142,0)</f>
        <v>#N/A</v>
      </c>
      <c r="N115" s="62"/>
      <c r="O115" s="62"/>
    </row>
    <row r="116" spans="1:15" ht="30.6" customHeight="1">
      <c r="A116" s="29"/>
      <c r="B116" s="20"/>
      <c r="C116" s="34" t="e">
        <f>VLOOKUP($B116,Foglio1!$B$1:$D$118,2,FALSE)</f>
        <v>#N/A</v>
      </c>
      <c r="D116" s="34" t="e">
        <f>VLOOKUP($B116,Foglio1!$B$1:$D$118,3,FALSE)</f>
        <v>#N/A</v>
      </c>
      <c r="E116" s="10"/>
      <c r="F116" s="10"/>
      <c r="G116" s="10"/>
      <c r="H116" s="10"/>
      <c r="I116" s="10"/>
      <c r="J116" s="26"/>
      <c r="L116" s="64"/>
      <c r="M116" s="37" t="e">
        <f>MATCH(Foglio1!B107,'COORTE 2020'!B$11:B$142,0)</f>
        <v>#N/A</v>
      </c>
      <c r="N116" s="62"/>
      <c r="O116" s="62"/>
    </row>
    <row r="117" spans="1:15">
      <c r="A117" s="29"/>
      <c r="B117" s="20"/>
      <c r="C117" s="34" t="e">
        <f>VLOOKUP($B117,Foglio1!$B$1:$D$118,2,FALSE)</f>
        <v>#N/A</v>
      </c>
      <c r="D117" s="34" t="e">
        <f>VLOOKUP($B117,Foglio1!$B$1:$D$118,3,FALSE)</f>
        <v>#N/A</v>
      </c>
      <c r="E117" s="10"/>
      <c r="F117" s="10"/>
      <c r="G117" s="10"/>
      <c r="H117" s="10"/>
      <c r="I117" s="10"/>
      <c r="J117" s="26"/>
      <c r="L117" s="64"/>
      <c r="M117" s="37" t="e">
        <f>MATCH(Foglio1!B108,'COORTE 2020'!B$11:B$142,0)</f>
        <v>#N/A</v>
      </c>
      <c r="N117" s="62"/>
      <c r="O117" s="62"/>
    </row>
    <row r="118" spans="1:15">
      <c r="A118" s="29"/>
      <c r="B118" s="20"/>
      <c r="C118" s="34" t="e">
        <f>VLOOKUP($B118,Foglio1!$B$1:$D$118,2,FALSE)</f>
        <v>#N/A</v>
      </c>
      <c r="D118" s="34" t="e">
        <f>VLOOKUP($B118,Foglio1!$B$1:$D$118,3,FALSE)</f>
        <v>#N/A</v>
      </c>
      <c r="E118" s="10"/>
      <c r="F118" s="10"/>
      <c r="G118" s="10"/>
      <c r="H118" s="10"/>
      <c r="I118" s="10"/>
      <c r="J118" s="26"/>
      <c r="L118" s="64"/>
      <c r="M118" s="37" t="e">
        <f>MATCH(Foglio1!B109,'COORTE 2020'!B$11:B$142,0)</f>
        <v>#N/A</v>
      </c>
      <c r="N118" s="63"/>
      <c r="O118" s="63"/>
    </row>
    <row r="119" spans="1:15" ht="30.6" customHeight="1">
      <c r="A119" s="29"/>
      <c r="B119" s="20"/>
      <c r="C119" s="34" t="e">
        <f>VLOOKUP($B119,Foglio1!$B$1:$D$118,2,FALSE)</f>
        <v>#N/A</v>
      </c>
      <c r="D119" s="34" t="e">
        <f>VLOOKUP($B119,Foglio1!$B$1:$D$118,3,FALSE)</f>
        <v>#N/A</v>
      </c>
      <c r="E119" s="10"/>
      <c r="F119" s="10"/>
      <c r="G119" s="10"/>
      <c r="H119" s="10"/>
      <c r="I119" s="10"/>
      <c r="J119" s="26"/>
      <c r="L119" s="48" t="s">
        <v>205</v>
      </c>
      <c r="M119" s="37" t="e">
        <f>MATCH(Foglio1!B110,'COORTE 2020'!B$11:B$142,0)</f>
        <v>#N/A</v>
      </c>
      <c r="N119" s="69" t="e">
        <f>IF(AND(M119&gt;0,M120&gt;0,M121&gt;0,M122&gt;0,M123&gt;0,M124&gt;0),"7","0")</f>
        <v>#N/A</v>
      </c>
      <c r="O119" s="69" t="e">
        <f>VALUE(N119)</f>
        <v>#N/A</v>
      </c>
    </row>
    <row r="120" spans="1:15" ht="40.9" customHeight="1">
      <c r="A120" s="29"/>
      <c r="B120" s="20"/>
      <c r="C120" s="34" t="e">
        <f>VLOOKUP($B120,Foglio1!$B$1:$D$118,2,FALSE)</f>
        <v>#N/A</v>
      </c>
      <c r="D120" s="34" t="e">
        <f>VLOOKUP($B120,Foglio1!$B$1:$D$118,3,FALSE)</f>
        <v>#N/A</v>
      </c>
      <c r="E120" s="10"/>
      <c r="F120" s="10"/>
      <c r="G120" s="10"/>
      <c r="H120" s="10"/>
      <c r="I120" s="10"/>
      <c r="J120" s="26"/>
      <c r="L120" s="48"/>
      <c r="M120" s="37" t="e">
        <f>MATCH(Foglio1!B111,'COORTE 2020'!B$11:B$142,0)</f>
        <v>#N/A</v>
      </c>
      <c r="N120" s="70"/>
      <c r="O120" s="70"/>
    </row>
    <row r="121" spans="1:15">
      <c r="A121" s="29"/>
      <c r="B121" s="20"/>
      <c r="C121" s="34" t="e">
        <f>VLOOKUP($B121,Foglio1!$B$1:$D$118,2,FALSE)</f>
        <v>#N/A</v>
      </c>
      <c r="D121" s="34" t="e">
        <f>VLOOKUP($B121,Foglio1!$B$1:$D$118,3,FALSE)</f>
        <v>#N/A</v>
      </c>
      <c r="E121" s="10"/>
      <c r="F121" s="10"/>
      <c r="G121" s="10"/>
      <c r="H121" s="10"/>
      <c r="I121" s="10"/>
      <c r="J121" s="26"/>
      <c r="L121" s="48"/>
      <c r="M121" s="37" t="e">
        <f>MATCH(Foglio1!B112,'COORTE 2020'!B$11:B$142,0)</f>
        <v>#N/A</v>
      </c>
      <c r="N121" s="70"/>
      <c r="O121" s="70"/>
    </row>
    <row r="122" spans="1:15">
      <c r="A122" s="29"/>
      <c r="B122" s="20"/>
      <c r="C122" s="34" t="e">
        <f>VLOOKUP($B122,Foglio1!$B$1:$D$118,2,FALSE)</f>
        <v>#N/A</v>
      </c>
      <c r="D122" s="34" t="e">
        <f>VLOOKUP($B122,Foglio1!$B$1:$D$118,3,FALSE)</f>
        <v>#N/A</v>
      </c>
      <c r="E122" s="10"/>
      <c r="F122" s="10"/>
      <c r="G122" s="10"/>
      <c r="H122" s="10"/>
      <c r="I122" s="10"/>
      <c r="J122" s="26"/>
      <c r="L122" s="48"/>
      <c r="M122" s="37" t="e">
        <f>MATCH(Foglio1!B113,'COORTE 2020'!B$11:B$142,0)</f>
        <v>#N/A</v>
      </c>
      <c r="N122" s="70"/>
      <c r="O122" s="70"/>
    </row>
    <row r="123" spans="1:15">
      <c r="A123" s="29"/>
      <c r="B123" s="20"/>
      <c r="C123" s="34" t="e">
        <f>VLOOKUP($B123,Foglio1!$B$1:$D$118,2,FALSE)</f>
        <v>#N/A</v>
      </c>
      <c r="D123" s="34" t="e">
        <f>VLOOKUP($B123,Foglio1!$B$1:$D$118,3,FALSE)</f>
        <v>#N/A</v>
      </c>
      <c r="E123" s="10"/>
      <c r="F123" s="10"/>
      <c r="G123" s="10"/>
      <c r="H123" s="10"/>
      <c r="I123" s="10"/>
      <c r="J123" s="26"/>
      <c r="L123" s="48"/>
      <c r="M123" s="37" t="e">
        <f>MATCH(Foglio1!B114,'COORTE 2020'!B$11:B$142,0)</f>
        <v>#N/A</v>
      </c>
      <c r="N123" s="70"/>
      <c r="O123" s="70"/>
    </row>
    <row r="124" spans="1:15">
      <c r="A124" s="29"/>
      <c r="B124" s="20"/>
      <c r="C124" s="34" t="e">
        <f>VLOOKUP($B124,Foglio1!$B$1:$D$118,2,FALSE)</f>
        <v>#N/A</v>
      </c>
      <c r="D124" s="34" t="e">
        <f>VLOOKUP($B124,Foglio1!$B$1:$D$118,3,FALSE)</f>
        <v>#N/A</v>
      </c>
      <c r="E124" s="10"/>
      <c r="F124" s="10"/>
      <c r="G124" s="10"/>
      <c r="H124" s="10"/>
      <c r="I124" s="10"/>
      <c r="J124" s="26"/>
      <c r="L124" s="48"/>
      <c r="M124" s="37" t="e">
        <f>MATCH(Foglio1!B115,'COORTE 2020'!B$11:B$142,0)</f>
        <v>#N/A</v>
      </c>
      <c r="N124" s="71"/>
      <c r="O124" s="71"/>
    </row>
    <row r="125" spans="1:15" ht="30.6" customHeight="1">
      <c r="A125" s="29"/>
      <c r="B125" s="20"/>
      <c r="C125" s="34" t="e">
        <f>VLOOKUP($B125,Foglio1!$B$1:$D$118,2,FALSE)</f>
        <v>#N/A</v>
      </c>
      <c r="D125" s="34" t="e">
        <f>VLOOKUP($B125,Foglio1!$B$1:$D$118,3,FALSE)</f>
        <v>#N/A</v>
      </c>
      <c r="E125" s="10"/>
      <c r="F125" s="10"/>
      <c r="G125" s="10"/>
      <c r="H125" s="10"/>
      <c r="I125" s="10"/>
      <c r="J125" s="26"/>
      <c r="L125" s="60" t="s">
        <v>211</v>
      </c>
      <c r="M125" s="37" t="e">
        <f>MATCH(Foglio1!B116,'COORTE 2020'!B$11:B$142,0)</f>
        <v>#N/A</v>
      </c>
      <c r="N125" s="61" t="e">
        <f>IF(AND(M125&gt;0,M126&gt;0,M127&gt;0),"6","0")</f>
        <v>#N/A</v>
      </c>
      <c r="O125" s="69" t="e">
        <f>VALUE(N125)</f>
        <v>#N/A</v>
      </c>
    </row>
    <row r="126" spans="1:15">
      <c r="A126" s="29"/>
      <c r="B126" s="20"/>
      <c r="C126" s="34" t="e">
        <f>VLOOKUP($B126,Foglio1!$B$1:$D$118,2,FALSE)</f>
        <v>#N/A</v>
      </c>
      <c r="D126" s="34" t="e">
        <f>VLOOKUP($B126,Foglio1!$B$1:$D$118,3,FALSE)</f>
        <v>#N/A</v>
      </c>
      <c r="E126" s="10"/>
      <c r="F126" s="10"/>
      <c r="G126" s="10"/>
      <c r="H126" s="10"/>
      <c r="I126" s="10"/>
      <c r="J126" s="26"/>
      <c r="L126" s="60"/>
      <c r="M126" s="37" t="e">
        <f>MATCH(Foglio1!B117,'COORTE 2020'!B$11:B$142,0)</f>
        <v>#N/A</v>
      </c>
      <c r="N126" s="62"/>
      <c r="O126" s="70"/>
    </row>
    <row r="127" spans="1:15">
      <c r="A127" s="29"/>
      <c r="B127" s="20"/>
      <c r="C127" s="34" t="e">
        <f>VLOOKUP($B127,Foglio1!$B$1:$D$118,2,FALSE)</f>
        <v>#N/A</v>
      </c>
      <c r="D127" s="34" t="e">
        <f>VLOOKUP($B127,Foglio1!$B$1:$D$118,3,FALSE)</f>
        <v>#N/A</v>
      </c>
      <c r="E127" s="10"/>
      <c r="F127" s="10"/>
      <c r="G127" s="10"/>
      <c r="H127" s="10"/>
      <c r="I127" s="10"/>
      <c r="J127" s="26"/>
      <c r="L127" s="60"/>
      <c r="M127" s="37" t="e">
        <f>MATCH(Foglio1!B118,'COORTE 2020'!B$11:B$142,0)</f>
        <v>#N/A</v>
      </c>
      <c r="N127" s="63"/>
      <c r="O127" s="71"/>
    </row>
    <row r="128" spans="1:15">
      <c r="A128" s="29"/>
      <c r="B128" s="20"/>
      <c r="C128" s="34" t="e">
        <f>VLOOKUP($B128,Foglio1!$B$1:$D$118,2,FALSE)</f>
        <v>#N/A</v>
      </c>
      <c r="D128" s="34" t="e">
        <f>VLOOKUP($B128,Foglio1!$B$1:$D$118,3,FALSE)</f>
        <v>#N/A</v>
      </c>
      <c r="E128" s="10"/>
      <c r="F128" s="10"/>
      <c r="G128" s="10"/>
      <c r="H128" s="10"/>
      <c r="I128" s="10"/>
      <c r="L128"/>
      <c r="M128"/>
      <c r="N128"/>
      <c r="O128">
        <f>SUMIF(O11:O127,"&lt;&gt;#N/D")</f>
        <v>0</v>
      </c>
    </row>
    <row r="129" spans="1:9">
      <c r="A129" s="29"/>
      <c r="B129" s="20"/>
      <c r="C129" s="34" t="e">
        <f>VLOOKUP($B129,Foglio1!$B$1:$D$118,2,FALSE)</f>
        <v>#N/A</v>
      </c>
      <c r="D129" s="34" t="e">
        <f>VLOOKUP($B129,Foglio1!$B$1:$D$118,3,FALSE)</f>
        <v>#N/A</v>
      </c>
      <c r="E129" s="10"/>
      <c r="F129" s="10"/>
      <c r="G129" s="10"/>
      <c r="H129" s="10"/>
      <c r="I129" s="10"/>
    </row>
    <row r="130" spans="1:9">
      <c r="A130" s="30"/>
    </row>
    <row r="131" spans="1:9">
      <c r="A131" s="30"/>
    </row>
    <row r="132" spans="1:9" ht="15.75">
      <c r="A132" s="31" t="s">
        <v>130</v>
      </c>
      <c r="B132" s="1"/>
      <c r="C132" s="1"/>
      <c r="D132" s="1"/>
      <c r="E132" s="1"/>
      <c r="F132" s="1"/>
      <c r="G132" s="1"/>
      <c r="H132" s="1"/>
      <c r="I132" s="1"/>
    </row>
    <row r="133" spans="1:9" ht="15.75">
      <c r="A133" s="31" t="s">
        <v>131</v>
      </c>
      <c r="B133" s="1"/>
      <c r="C133" s="1"/>
      <c r="D133" s="1"/>
      <c r="E133" s="1"/>
      <c r="F133" s="1"/>
      <c r="G133" s="1"/>
      <c r="H133" s="1"/>
      <c r="I133" s="1"/>
    </row>
    <row r="134" spans="1:9">
      <c r="A134" s="32" t="s">
        <v>132</v>
      </c>
      <c r="B134" s="32"/>
      <c r="C134" s="32"/>
      <c r="D134" s="32"/>
      <c r="E134" s="32"/>
      <c r="F134" s="32"/>
      <c r="G134" s="32"/>
      <c r="H134" s="32"/>
      <c r="I134" s="32"/>
    </row>
    <row r="136" spans="1:9" ht="15.75">
      <c r="A136" s="31" t="s">
        <v>133</v>
      </c>
      <c r="B136" s="1"/>
      <c r="C136" s="1"/>
      <c r="D136" s="1"/>
      <c r="E136" s="1"/>
      <c r="F136" s="1"/>
      <c r="G136" s="1"/>
      <c r="H136" s="1"/>
      <c r="I136" s="1"/>
    </row>
    <row r="137" spans="1:9" ht="15.75">
      <c r="A137" s="31" t="s">
        <v>134</v>
      </c>
      <c r="B137" s="1"/>
      <c r="C137" s="1"/>
      <c r="D137" s="1"/>
      <c r="E137" s="1"/>
      <c r="F137" s="1"/>
      <c r="G137" s="1"/>
      <c r="H137" s="1"/>
      <c r="I137" s="1"/>
    </row>
    <row r="139" spans="1:9" ht="20.25">
      <c r="A139" s="49" t="s">
        <v>135</v>
      </c>
      <c r="B139" s="50"/>
      <c r="C139" s="50"/>
      <c r="D139" s="50"/>
      <c r="E139" s="50"/>
      <c r="F139" s="50"/>
      <c r="G139" s="50"/>
      <c r="H139" s="50"/>
      <c r="I139" s="50"/>
    </row>
    <row r="141" spans="1:9">
      <c r="A141" s="2" t="s">
        <v>136</v>
      </c>
      <c r="B141" s="2" t="s">
        <v>137</v>
      </c>
    </row>
  </sheetData>
  <sheetProtection algorithmName="SHA-512" hashValue="W7wdfV5fMbxCwS2Yis8W9HvlVPMUor8ark+ml+dzNI7JPvZLnpkN+PJLdD9WL1Hx7PT7Qy6hoXOI0bWUf4uHtQ==" saltValue="dZU7SSH02UVaEGbXzuMAAQ==" spinCount="100000" sheet="1" objects="1" scenarios="1"/>
  <mergeCells count="85">
    <mergeCell ref="N76:N82"/>
    <mergeCell ref="O76:O82"/>
    <mergeCell ref="N119:N124"/>
    <mergeCell ref="O119:O124"/>
    <mergeCell ref="N125:N127"/>
    <mergeCell ref="O125:O127"/>
    <mergeCell ref="N89:N93"/>
    <mergeCell ref="O89:O93"/>
    <mergeCell ref="N94:N101"/>
    <mergeCell ref="O94:O101"/>
    <mergeCell ref="N102:N110"/>
    <mergeCell ref="O102:O110"/>
    <mergeCell ref="N111:N118"/>
    <mergeCell ref="O111:O118"/>
    <mergeCell ref="N87:N88"/>
    <mergeCell ref="O87:O88"/>
    <mergeCell ref="N49:N50"/>
    <mergeCell ref="O49:O50"/>
    <mergeCell ref="N51:N54"/>
    <mergeCell ref="O51:O54"/>
    <mergeCell ref="N55:N61"/>
    <mergeCell ref="O55:O61"/>
    <mergeCell ref="N63:N64"/>
    <mergeCell ref="O63:O64"/>
    <mergeCell ref="N65:N66"/>
    <mergeCell ref="O65:O66"/>
    <mergeCell ref="N67:N72"/>
    <mergeCell ref="O67:O72"/>
    <mergeCell ref="N73:N75"/>
    <mergeCell ref="O73:O75"/>
    <mergeCell ref="N29:N31"/>
    <mergeCell ref="O29:O31"/>
    <mergeCell ref="N32:N37"/>
    <mergeCell ref="O32:O37"/>
    <mergeCell ref="N39:N41"/>
    <mergeCell ref="O39:O41"/>
    <mergeCell ref="N42:N44"/>
    <mergeCell ref="O42:O44"/>
    <mergeCell ref="N45:N48"/>
    <mergeCell ref="O45:O48"/>
    <mergeCell ref="L83:L85"/>
    <mergeCell ref="L45:L48"/>
    <mergeCell ref="L49:L50"/>
    <mergeCell ref="L51:L54"/>
    <mergeCell ref="L55:L61"/>
    <mergeCell ref="L63:L64"/>
    <mergeCell ref="L65:L66"/>
    <mergeCell ref="L67:L72"/>
    <mergeCell ref="L73:L75"/>
    <mergeCell ref="L76:L82"/>
    <mergeCell ref="N83:N85"/>
    <mergeCell ref="O83:O85"/>
    <mergeCell ref="L87:L88"/>
    <mergeCell ref="L89:L93"/>
    <mergeCell ref="L94:L101"/>
    <mergeCell ref="L102:L110"/>
    <mergeCell ref="L111:L118"/>
    <mergeCell ref="L119:L124"/>
    <mergeCell ref="L125:L127"/>
    <mergeCell ref="N11:N13"/>
    <mergeCell ref="N14:N16"/>
    <mergeCell ref="O11:O13"/>
    <mergeCell ref="O14:O16"/>
    <mergeCell ref="N17:N23"/>
    <mergeCell ref="O17:O23"/>
    <mergeCell ref="N24:N26"/>
    <mergeCell ref="O24:O26"/>
    <mergeCell ref="L27:L28"/>
    <mergeCell ref="N27:N28"/>
    <mergeCell ref="O27:O28"/>
    <mergeCell ref="L11:L13"/>
    <mergeCell ref="L14:L16"/>
    <mergeCell ref="L17:L23"/>
    <mergeCell ref="A139:I139"/>
    <mergeCell ref="A1:I1"/>
    <mergeCell ref="A2:I2"/>
    <mergeCell ref="C4:D4"/>
    <mergeCell ref="C5:D5"/>
    <mergeCell ref="B8:E8"/>
    <mergeCell ref="A9:I9"/>
    <mergeCell ref="L24:L26"/>
    <mergeCell ref="L29:L31"/>
    <mergeCell ref="L32:L37"/>
    <mergeCell ref="L39:L41"/>
    <mergeCell ref="L42:L44"/>
  </mergeCells>
  <conditionalFormatting sqref="B11:B129">
    <cfRule type="duplicateValues" dxfId="5" priority="23"/>
  </conditionalFormatting>
  <conditionalFormatting sqref="M10">
    <cfRule type="duplicateValues" dxfId="4" priority="3"/>
  </conditionalFormatting>
  <conditionalFormatting sqref="M11:M127">
    <cfRule type="cellIs" dxfId="3" priority="1" operator="greaterThan">
      <formula>0</formula>
    </cfRule>
  </conditionalFormatting>
  <pageMargins left="0" right="0" top="0.74803149606299213" bottom="0.74803149606299213" header="0.31496062992125984" footer="0.31496062992125984"/>
  <pageSetup paperSize="9" scale="7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Disciplina Brescia" prompt="Seleziona una disciplina dall'elenco" xr:uid="{620810D8-0D6A-4902-8C21-93B97ABAEE7B}">
          <x14:formula1>
            <xm:f>Foglio1!$B$2:$B$118</xm:f>
          </x14:formula1>
          <xm:sqref>B11:B129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80AF-CBA3-44FE-A413-1971FE891701}">
  <dimension ref="A1:I118"/>
  <sheetViews>
    <sheetView workbookViewId="0">
      <selection activeCell="B6" sqref="B6"/>
    </sheetView>
  </sheetViews>
  <sheetFormatPr defaultRowHeight="15"/>
  <cols>
    <col min="2" max="2" width="10.140625" customWidth="1"/>
  </cols>
  <sheetData>
    <row r="1" spans="1:4" ht="48">
      <c r="A1" s="35" t="s">
        <v>9</v>
      </c>
      <c r="B1" s="36" t="s">
        <v>10</v>
      </c>
      <c r="C1" s="36" t="s">
        <v>11</v>
      </c>
      <c r="D1" s="36" t="s">
        <v>12</v>
      </c>
    </row>
    <row r="2" spans="1:4" ht="51" customHeight="1">
      <c r="A2" s="48" t="s">
        <v>215</v>
      </c>
      <c r="B2" s="39" t="s">
        <v>101</v>
      </c>
      <c r="C2" s="34" t="s">
        <v>36</v>
      </c>
      <c r="D2" s="40" t="s">
        <v>53</v>
      </c>
    </row>
    <row r="3" spans="1:4" ht="67.5">
      <c r="A3" s="48"/>
      <c r="B3" s="39" t="s">
        <v>143</v>
      </c>
      <c r="C3" s="34">
        <v>2</v>
      </c>
      <c r="D3" s="40" t="s">
        <v>53</v>
      </c>
    </row>
    <row r="4" spans="1:4" ht="56.25">
      <c r="A4" s="48"/>
      <c r="B4" s="39" t="s">
        <v>144</v>
      </c>
      <c r="C4" s="34">
        <v>1</v>
      </c>
      <c r="D4" s="40" t="s">
        <v>53</v>
      </c>
    </row>
    <row r="5" spans="1:4" ht="45">
      <c r="A5" s="48" t="s">
        <v>102</v>
      </c>
      <c r="B5" s="40" t="s">
        <v>54</v>
      </c>
      <c r="C5" s="40">
        <v>2</v>
      </c>
      <c r="D5" s="40" t="s">
        <v>55</v>
      </c>
    </row>
    <row r="6" spans="1:4" ht="56.25">
      <c r="A6" s="48"/>
      <c r="B6" s="40" t="s">
        <v>56</v>
      </c>
      <c r="C6" s="40">
        <v>2</v>
      </c>
      <c r="D6" s="40" t="s">
        <v>31</v>
      </c>
    </row>
    <row r="7" spans="1:4" ht="56.25">
      <c r="A7" s="48"/>
      <c r="B7" s="40" t="s">
        <v>57</v>
      </c>
      <c r="C7" s="40">
        <v>6</v>
      </c>
      <c r="D7" s="40" t="s">
        <v>31</v>
      </c>
    </row>
    <row r="8" spans="1:4" ht="56.25">
      <c r="A8" s="48" t="s">
        <v>16</v>
      </c>
      <c r="B8" s="39" t="s">
        <v>17</v>
      </c>
      <c r="C8" s="34" t="s">
        <v>18</v>
      </c>
      <c r="D8" s="40" t="s">
        <v>19</v>
      </c>
    </row>
    <row r="9" spans="1:4" ht="33.75">
      <c r="A9" s="48"/>
      <c r="B9" s="39" t="s">
        <v>20</v>
      </c>
      <c r="C9" s="34" t="s">
        <v>21</v>
      </c>
      <c r="D9" s="40" t="s">
        <v>22</v>
      </c>
    </row>
    <row r="10" spans="1:4" ht="33.75">
      <c r="A10" s="48"/>
      <c r="B10" s="39" t="s">
        <v>23</v>
      </c>
      <c r="C10" s="34" t="s">
        <v>18</v>
      </c>
      <c r="D10" s="40" t="s">
        <v>19</v>
      </c>
    </row>
    <row r="11" spans="1:4" ht="45">
      <c r="A11" s="48"/>
      <c r="B11" s="39" t="s">
        <v>24</v>
      </c>
      <c r="C11" s="34" t="s">
        <v>18</v>
      </c>
      <c r="D11" s="40" t="s">
        <v>22</v>
      </c>
    </row>
    <row r="12" spans="1:4" ht="20.45" customHeight="1">
      <c r="A12" s="48"/>
      <c r="B12" s="39" t="s">
        <v>25</v>
      </c>
      <c r="C12" s="34" t="s">
        <v>18</v>
      </c>
      <c r="D12" s="40" t="s">
        <v>22</v>
      </c>
    </row>
    <row r="13" spans="1:4" ht="33.75">
      <c r="A13" s="48"/>
      <c r="B13" s="39" t="s">
        <v>26</v>
      </c>
      <c r="C13" s="34" t="s">
        <v>21</v>
      </c>
      <c r="D13" s="40" t="s">
        <v>22</v>
      </c>
    </row>
    <row r="14" spans="1:4" ht="33.75">
      <c r="A14" s="48"/>
      <c r="B14" s="39" t="s">
        <v>27</v>
      </c>
      <c r="C14" s="34" t="s">
        <v>21</v>
      </c>
      <c r="D14" s="40" t="s">
        <v>22</v>
      </c>
    </row>
    <row r="15" spans="1:4" ht="33.75">
      <c r="A15" s="48" t="s">
        <v>28</v>
      </c>
      <c r="B15" s="39" t="s">
        <v>29</v>
      </c>
      <c r="C15" s="34" t="s">
        <v>30</v>
      </c>
      <c r="D15" s="40" t="s">
        <v>31</v>
      </c>
    </row>
    <row r="16" spans="1:4" ht="56.25">
      <c r="A16" s="48"/>
      <c r="B16" s="39" t="s">
        <v>32</v>
      </c>
      <c r="C16" s="34" t="s">
        <v>21</v>
      </c>
      <c r="D16" s="40" t="s">
        <v>31</v>
      </c>
    </row>
    <row r="17" spans="1:4" ht="20.45" customHeight="1">
      <c r="A17" s="48"/>
      <c r="B17" s="39" t="s">
        <v>33</v>
      </c>
      <c r="C17" s="34" t="s">
        <v>18</v>
      </c>
      <c r="D17" s="40" t="s">
        <v>31</v>
      </c>
    </row>
    <row r="18" spans="1:4" ht="22.5">
      <c r="A18" s="48" t="s">
        <v>34</v>
      </c>
      <c r="B18" s="39" t="s">
        <v>35</v>
      </c>
      <c r="C18" s="34" t="s">
        <v>36</v>
      </c>
      <c r="D18" s="40" t="s">
        <v>37</v>
      </c>
    </row>
    <row r="19" spans="1:4" ht="33.75">
      <c r="A19" s="48"/>
      <c r="B19" s="39" t="s">
        <v>38</v>
      </c>
      <c r="C19" s="34" t="s">
        <v>21</v>
      </c>
      <c r="D19" s="40" t="s">
        <v>39</v>
      </c>
    </row>
    <row r="20" spans="1:4" ht="45">
      <c r="A20" s="48" t="s">
        <v>40</v>
      </c>
      <c r="B20" s="39" t="s">
        <v>41</v>
      </c>
      <c r="C20" s="34" t="s">
        <v>21</v>
      </c>
      <c r="D20" s="40" t="s">
        <v>42</v>
      </c>
    </row>
    <row r="21" spans="1:4" ht="33.75">
      <c r="A21" s="48"/>
      <c r="B21" s="39" t="s">
        <v>43</v>
      </c>
      <c r="C21" s="34" t="s">
        <v>18</v>
      </c>
      <c r="D21" s="40" t="s">
        <v>42</v>
      </c>
    </row>
    <row r="22" spans="1:4" ht="45">
      <c r="A22" s="48"/>
      <c r="B22" s="39" t="s">
        <v>44</v>
      </c>
      <c r="C22" s="34" t="s">
        <v>21</v>
      </c>
      <c r="D22" s="40" t="s">
        <v>42</v>
      </c>
    </row>
    <row r="23" spans="1:4" ht="22.5">
      <c r="A23" s="48" t="s">
        <v>145</v>
      </c>
      <c r="B23" s="39" t="s">
        <v>146</v>
      </c>
      <c r="C23" s="34">
        <v>4</v>
      </c>
      <c r="D23" s="40" t="s">
        <v>46</v>
      </c>
    </row>
    <row r="24" spans="1:4" ht="45">
      <c r="A24" s="48"/>
      <c r="B24" s="39" t="s">
        <v>147</v>
      </c>
      <c r="C24" s="34">
        <v>1</v>
      </c>
      <c r="D24" s="40" t="s">
        <v>148</v>
      </c>
    </row>
    <row r="25" spans="1:4" ht="45">
      <c r="A25" s="48"/>
      <c r="B25" s="39" t="s">
        <v>149</v>
      </c>
      <c r="C25" s="34" t="s">
        <v>18</v>
      </c>
      <c r="D25" s="40" t="s">
        <v>47</v>
      </c>
    </row>
    <row r="26" spans="1:4" ht="45">
      <c r="A26" s="48"/>
      <c r="B26" s="39" t="s">
        <v>48</v>
      </c>
      <c r="C26" s="34" t="s">
        <v>21</v>
      </c>
      <c r="D26" s="40" t="s">
        <v>49</v>
      </c>
    </row>
    <row r="27" spans="1:4" ht="45">
      <c r="A27" s="48"/>
      <c r="B27" s="39" t="s">
        <v>50</v>
      </c>
      <c r="C27" s="34" t="s">
        <v>18</v>
      </c>
      <c r="D27" s="40" t="s">
        <v>51</v>
      </c>
    </row>
    <row r="28" spans="1:4" ht="78.75">
      <c r="A28" s="48"/>
      <c r="B28" s="39" t="s">
        <v>52</v>
      </c>
      <c r="C28" s="34" t="s">
        <v>18</v>
      </c>
      <c r="D28" s="40" t="s">
        <v>51</v>
      </c>
    </row>
    <row r="29" spans="1:4" ht="48">
      <c r="A29" s="38" t="s">
        <v>58</v>
      </c>
      <c r="B29" s="38" t="s">
        <v>10</v>
      </c>
      <c r="C29" s="35" t="s">
        <v>11</v>
      </c>
      <c r="D29" s="35" t="s">
        <v>59</v>
      </c>
    </row>
    <row r="30" spans="1:4" ht="112.5">
      <c r="A30" s="48" t="s">
        <v>153</v>
      </c>
      <c r="B30" s="40" t="s">
        <v>150</v>
      </c>
      <c r="C30" s="40">
        <v>8</v>
      </c>
      <c r="D30" s="40" t="s">
        <v>53</v>
      </c>
    </row>
    <row r="31" spans="1:4" ht="56.25">
      <c r="A31" s="48"/>
      <c r="B31" s="40" t="s">
        <v>151</v>
      </c>
      <c r="C31" s="40" t="s">
        <v>18</v>
      </c>
      <c r="D31" s="40" t="s">
        <v>53</v>
      </c>
    </row>
    <row r="32" spans="1:4" ht="56.25">
      <c r="A32" s="48"/>
      <c r="B32" s="40" t="s">
        <v>152</v>
      </c>
      <c r="C32" s="40" t="s">
        <v>18</v>
      </c>
      <c r="D32" s="40" t="s">
        <v>53</v>
      </c>
    </row>
    <row r="33" spans="1:4" ht="78.75">
      <c r="A33" s="48" t="s">
        <v>60</v>
      </c>
      <c r="B33" s="40" t="s">
        <v>61</v>
      </c>
      <c r="C33" s="40" t="s">
        <v>45</v>
      </c>
      <c r="D33" s="40" t="s">
        <v>62</v>
      </c>
    </row>
    <row r="34" spans="1:4" ht="67.5">
      <c r="A34" s="48"/>
      <c r="B34" s="40" t="s">
        <v>63</v>
      </c>
      <c r="C34" s="40" t="s">
        <v>18</v>
      </c>
      <c r="D34" s="40" t="s">
        <v>62</v>
      </c>
    </row>
    <row r="35" spans="1:4" ht="33.75">
      <c r="A35" s="48"/>
      <c r="B35" s="40" t="s">
        <v>64</v>
      </c>
      <c r="C35" s="40" t="s">
        <v>30</v>
      </c>
      <c r="D35" s="40" t="s">
        <v>62</v>
      </c>
    </row>
    <row r="36" spans="1:4" ht="67.5">
      <c r="A36" s="48" t="s">
        <v>68</v>
      </c>
      <c r="B36" s="40" t="s">
        <v>154</v>
      </c>
      <c r="C36" s="40" t="s">
        <v>45</v>
      </c>
      <c r="D36" s="40" t="s">
        <v>62</v>
      </c>
    </row>
    <row r="37" spans="1:4" ht="30.6" customHeight="1">
      <c r="A37" s="48"/>
      <c r="B37" s="40" t="s">
        <v>155</v>
      </c>
      <c r="C37" s="40" t="s">
        <v>21</v>
      </c>
      <c r="D37" s="40" t="s">
        <v>62</v>
      </c>
    </row>
    <row r="38" spans="1:4" ht="78.75">
      <c r="A38" s="48"/>
      <c r="B38" s="40" t="s">
        <v>156</v>
      </c>
      <c r="C38" s="40" t="s">
        <v>21</v>
      </c>
      <c r="D38" s="40" t="s">
        <v>62</v>
      </c>
    </row>
    <row r="39" spans="1:4" ht="78.75">
      <c r="A39" s="48"/>
      <c r="B39" s="40" t="s">
        <v>69</v>
      </c>
      <c r="C39" s="40" t="s">
        <v>18</v>
      </c>
      <c r="D39" s="40" t="s">
        <v>62</v>
      </c>
    </row>
    <row r="40" spans="1:4" ht="34.15" customHeight="1">
      <c r="A40" s="48" t="s">
        <v>157</v>
      </c>
      <c r="B40" s="40" t="s">
        <v>158</v>
      </c>
      <c r="C40" s="40" t="s">
        <v>45</v>
      </c>
      <c r="D40" s="40" t="s">
        <v>65</v>
      </c>
    </row>
    <row r="41" spans="1:4" ht="33.75">
      <c r="A41" s="48"/>
      <c r="B41" s="40" t="s">
        <v>66</v>
      </c>
      <c r="C41" s="40">
        <v>3</v>
      </c>
      <c r="D41" s="40" t="s">
        <v>67</v>
      </c>
    </row>
    <row r="42" spans="1:4" ht="40.9" customHeight="1">
      <c r="A42" s="48" t="s">
        <v>159</v>
      </c>
      <c r="B42" s="40" t="s">
        <v>160</v>
      </c>
      <c r="C42" s="40">
        <v>3</v>
      </c>
      <c r="D42" s="40" t="s">
        <v>70</v>
      </c>
    </row>
    <row r="43" spans="1:4" ht="33.75">
      <c r="A43" s="48"/>
      <c r="B43" s="40" t="s">
        <v>161</v>
      </c>
      <c r="C43" s="40">
        <v>3</v>
      </c>
      <c r="D43" s="40" t="s">
        <v>70</v>
      </c>
    </row>
    <row r="44" spans="1:4" ht="40.9" customHeight="1">
      <c r="A44" s="48"/>
      <c r="B44" s="40" t="s">
        <v>162</v>
      </c>
      <c r="C44" s="40">
        <v>1</v>
      </c>
      <c r="D44" s="40" t="s">
        <v>70</v>
      </c>
    </row>
    <row r="45" spans="1:4" ht="22.5">
      <c r="A45" s="48"/>
      <c r="B45" s="40" t="s">
        <v>163</v>
      </c>
      <c r="C45" s="40">
        <v>2</v>
      </c>
      <c r="D45" s="40" t="s">
        <v>70</v>
      </c>
    </row>
    <row r="46" spans="1:4" ht="45">
      <c r="A46" s="48" t="s">
        <v>164</v>
      </c>
      <c r="B46" s="40" t="s">
        <v>71</v>
      </c>
      <c r="C46" s="40" t="s">
        <v>18</v>
      </c>
      <c r="D46" s="40" t="s">
        <v>47</v>
      </c>
    </row>
    <row r="47" spans="1:4" ht="33.75">
      <c r="A47" s="48"/>
      <c r="B47" s="40" t="s">
        <v>72</v>
      </c>
      <c r="C47" s="40" t="s">
        <v>45</v>
      </c>
      <c r="D47" s="40" t="s">
        <v>73</v>
      </c>
    </row>
    <row r="48" spans="1:4" ht="90">
      <c r="A48" s="48"/>
      <c r="B48" s="40" t="s">
        <v>74</v>
      </c>
      <c r="C48" s="40" t="s">
        <v>18</v>
      </c>
      <c r="D48" s="40" t="s">
        <v>75</v>
      </c>
    </row>
    <row r="49" spans="1:4" ht="33.75">
      <c r="A49" s="48"/>
      <c r="B49" s="40" t="s">
        <v>165</v>
      </c>
      <c r="C49" s="40" t="s">
        <v>21</v>
      </c>
      <c r="D49" s="40" t="s">
        <v>76</v>
      </c>
    </row>
    <row r="50" spans="1:4" ht="45">
      <c r="A50" s="48"/>
      <c r="B50" s="40" t="s">
        <v>166</v>
      </c>
      <c r="C50" s="40" t="s">
        <v>18</v>
      </c>
      <c r="D50" s="40" t="s">
        <v>76</v>
      </c>
    </row>
    <row r="51" spans="1:4" ht="33.75">
      <c r="A51" s="48"/>
      <c r="B51" s="40" t="s">
        <v>167</v>
      </c>
      <c r="C51" s="40">
        <v>1</v>
      </c>
      <c r="D51" s="40" t="s">
        <v>77</v>
      </c>
    </row>
    <row r="52" spans="1:4" ht="51" customHeight="1">
      <c r="A52" s="48"/>
      <c r="B52" s="40" t="s">
        <v>168</v>
      </c>
      <c r="C52" s="40" t="s">
        <v>18</v>
      </c>
      <c r="D52" s="40" t="s">
        <v>78</v>
      </c>
    </row>
    <row r="53" spans="1:4" ht="48">
      <c r="A53" s="38" t="s">
        <v>79</v>
      </c>
      <c r="B53" s="38" t="s">
        <v>10</v>
      </c>
      <c r="C53" s="35" t="s">
        <v>11</v>
      </c>
      <c r="D53" s="35" t="s">
        <v>59</v>
      </c>
    </row>
    <row r="54" spans="1:4" ht="45">
      <c r="A54" s="60" t="s">
        <v>169</v>
      </c>
      <c r="B54" s="41" t="s">
        <v>170</v>
      </c>
      <c r="C54" s="42">
        <v>3</v>
      </c>
      <c r="D54" s="42" t="s">
        <v>92</v>
      </c>
    </row>
    <row r="55" spans="1:4" ht="45">
      <c r="A55" s="60"/>
      <c r="B55" s="41" t="s">
        <v>171</v>
      </c>
      <c r="C55" s="42">
        <v>2</v>
      </c>
      <c r="D55" s="42" t="s">
        <v>92</v>
      </c>
    </row>
    <row r="56" spans="1:4" ht="45">
      <c r="A56" s="48" t="s">
        <v>80</v>
      </c>
      <c r="B56" s="39" t="s">
        <v>100</v>
      </c>
      <c r="C56" s="40">
        <v>4</v>
      </c>
      <c r="D56" s="40" t="s">
        <v>81</v>
      </c>
    </row>
    <row r="57" spans="1:4" ht="45">
      <c r="A57" s="48"/>
      <c r="B57" s="39" t="s">
        <v>82</v>
      </c>
      <c r="C57" s="40">
        <v>7</v>
      </c>
      <c r="D57" s="40" t="s">
        <v>81</v>
      </c>
    </row>
    <row r="58" spans="1:4" ht="30.6" customHeight="1">
      <c r="A58" s="65" t="s">
        <v>172</v>
      </c>
      <c r="B58" s="39" t="s">
        <v>173</v>
      </c>
      <c r="C58" s="40">
        <v>2</v>
      </c>
      <c r="D58" s="40" t="s">
        <v>94</v>
      </c>
    </row>
    <row r="59" spans="1:4" ht="57" customHeight="1">
      <c r="A59" s="65"/>
      <c r="B59" s="39" t="s">
        <v>174</v>
      </c>
      <c r="C59" s="40">
        <v>2</v>
      </c>
      <c r="D59" s="40" t="s">
        <v>94</v>
      </c>
    </row>
    <row r="60" spans="1:4" ht="33.75">
      <c r="A60" s="65"/>
      <c r="B60" s="39" t="s">
        <v>175</v>
      </c>
      <c r="C60" s="40">
        <v>2</v>
      </c>
      <c r="D60" s="40" t="s">
        <v>95</v>
      </c>
    </row>
    <row r="61" spans="1:4" ht="45">
      <c r="A61" s="65"/>
      <c r="B61" s="39" t="s">
        <v>176</v>
      </c>
      <c r="C61" s="40">
        <v>1</v>
      </c>
      <c r="D61" s="40" t="s">
        <v>86</v>
      </c>
    </row>
    <row r="62" spans="1:4" ht="33.75">
      <c r="A62" s="65"/>
      <c r="B62" s="39" t="s">
        <v>177</v>
      </c>
      <c r="C62" s="40">
        <v>1</v>
      </c>
      <c r="D62" s="40" t="s">
        <v>93</v>
      </c>
    </row>
    <row r="63" spans="1:4" ht="45">
      <c r="A63" s="65"/>
      <c r="B63" s="39" t="s">
        <v>96</v>
      </c>
      <c r="C63" s="40">
        <v>1</v>
      </c>
      <c r="D63" s="40" t="s">
        <v>93</v>
      </c>
    </row>
    <row r="64" spans="1:4" ht="33.75">
      <c r="A64" s="60" t="s">
        <v>220</v>
      </c>
      <c r="B64" s="41" t="s">
        <v>225</v>
      </c>
      <c r="C64" s="42">
        <v>3</v>
      </c>
      <c r="D64" s="42" t="s">
        <v>97</v>
      </c>
    </row>
    <row r="65" spans="1:4" ht="20.45" customHeight="1">
      <c r="A65" s="60"/>
      <c r="B65" s="41" t="s">
        <v>226</v>
      </c>
      <c r="C65" s="42">
        <v>1</v>
      </c>
      <c r="D65" s="42" t="s">
        <v>98</v>
      </c>
    </row>
    <row r="66" spans="1:4" ht="33.75">
      <c r="A66" s="60"/>
      <c r="B66" s="41" t="s">
        <v>99</v>
      </c>
      <c r="C66" s="42">
        <v>1</v>
      </c>
      <c r="D66" s="42" t="s">
        <v>97</v>
      </c>
    </row>
    <row r="67" spans="1:4" ht="67.5">
      <c r="A67" s="48" t="s">
        <v>227</v>
      </c>
      <c r="B67" s="43" t="s">
        <v>178</v>
      </c>
      <c r="C67" s="44">
        <v>1</v>
      </c>
      <c r="D67" s="44" t="s">
        <v>83</v>
      </c>
    </row>
    <row r="68" spans="1:4" ht="45">
      <c r="A68" s="48"/>
      <c r="B68" s="43" t="s">
        <v>179</v>
      </c>
      <c r="C68" s="44">
        <v>3</v>
      </c>
      <c r="D68" s="44" t="s">
        <v>84</v>
      </c>
    </row>
    <row r="69" spans="1:4" ht="45">
      <c r="A69" s="48"/>
      <c r="B69" s="43" t="s">
        <v>229</v>
      </c>
      <c r="C69" s="44">
        <v>1</v>
      </c>
      <c r="D69" s="44" t="s">
        <v>86</v>
      </c>
    </row>
    <row r="70" spans="1:4" ht="67.5">
      <c r="A70" s="48"/>
      <c r="B70" s="43" t="s">
        <v>230</v>
      </c>
      <c r="C70" s="44">
        <v>1</v>
      </c>
      <c r="D70" s="44" t="s">
        <v>83</v>
      </c>
    </row>
    <row r="71" spans="1:4" ht="30.6" customHeight="1">
      <c r="A71" s="48"/>
      <c r="B71" s="43" t="s">
        <v>85</v>
      </c>
      <c r="C71" s="44">
        <v>3</v>
      </c>
      <c r="D71" s="44" t="s">
        <v>84</v>
      </c>
    </row>
    <row r="72" spans="1:4" ht="33.75">
      <c r="A72" s="48"/>
      <c r="B72" s="43" t="s">
        <v>228</v>
      </c>
      <c r="C72" s="44">
        <v>3</v>
      </c>
      <c r="D72" s="44" t="s">
        <v>86</v>
      </c>
    </row>
    <row r="73" spans="1:4" ht="78.75">
      <c r="A73" s="48"/>
      <c r="B73" s="43" t="s">
        <v>87</v>
      </c>
      <c r="C73" s="44">
        <v>1</v>
      </c>
      <c r="D73" s="44" t="s">
        <v>84</v>
      </c>
    </row>
    <row r="74" spans="1:4" ht="45">
      <c r="A74" s="48" t="s">
        <v>88</v>
      </c>
      <c r="B74" s="40" t="s">
        <v>89</v>
      </c>
      <c r="C74" s="40">
        <v>4</v>
      </c>
      <c r="D74" s="40" t="s">
        <v>65</v>
      </c>
    </row>
    <row r="75" spans="1:4" ht="33.75">
      <c r="A75" s="48"/>
      <c r="B75" s="40" t="s">
        <v>90</v>
      </c>
      <c r="C75" s="40">
        <v>4</v>
      </c>
      <c r="D75" s="40" t="s">
        <v>65</v>
      </c>
    </row>
    <row r="76" spans="1:4" ht="30.6" customHeight="1">
      <c r="A76" s="48"/>
      <c r="B76" s="40" t="s">
        <v>91</v>
      </c>
      <c r="C76" s="40">
        <v>4</v>
      </c>
      <c r="D76" s="40" t="s">
        <v>65</v>
      </c>
    </row>
    <row r="77" spans="1:4" ht="48">
      <c r="A77" s="38" t="s">
        <v>103</v>
      </c>
      <c r="B77" s="38" t="s">
        <v>10</v>
      </c>
      <c r="C77" s="35" t="s">
        <v>11</v>
      </c>
      <c r="D77" s="35" t="s">
        <v>59</v>
      </c>
    </row>
    <row r="78" spans="1:4" ht="45">
      <c r="A78" s="60" t="s">
        <v>180</v>
      </c>
      <c r="B78" s="41" t="s">
        <v>181</v>
      </c>
      <c r="C78" s="42">
        <v>3</v>
      </c>
      <c r="D78" s="42" t="s">
        <v>92</v>
      </c>
    </row>
    <row r="79" spans="1:4" ht="45">
      <c r="A79" s="60"/>
      <c r="B79" s="41" t="s">
        <v>182</v>
      </c>
      <c r="C79" s="42">
        <v>2</v>
      </c>
      <c r="D79" s="42" t="s">
        <v>92</v>
      </c>
    </row>
    <row r="80" spans="1:4" ht="45">
      <c r="A80" s="60" t="s">
        <v>183</v>
      </c>
      <c r="B80" s="41" t="s">
        <v>184</v>
      </c>
      <c r="C80" s="42">
        <v>1</v>
      </c>
      <c r="D80" s="42" t="s">
        <v>104</v>
      </c>
    </row>
    <row r="81" spans="1:9" ht="30.6" customHeight="1">
      <c r="A81" s="60"/>
      <c r="B81" s="41" t="s">
        <v>185</v>
      </c>
      <c r="C81" s="42">
        <v>1</v>
      </c>
      <c r="D81" s="42" t="s">
        <v>105</v>
      </c>
    </row>
    <row r="82" spans="1:9" ht="67.5">
      <c r="A82" s="60"/>
      <c r="B82" s="41" t="s">
        <v>186</v>
      </c>
      <c r="C82" s="42">
        <v>1</v>
      </c>
      <c r="D82" s="42" t="s">
        <v>84</v>
      </c>
    </row>
    <row r="83" spans="1:9" ht="33.75">
      <c r="A83" s="60"/>
      <c r="B83" s="41" t="s">
        <v>187</v>
      </c>
      <c r="C83" s="42">
        <v>2</v>
      </c>
      <c r="D83" s="42" t="s">
        <v>104</v>
      </c>
    </row>
    <row r="84" spans="1:9" ht="33.75">
      <c r="A84" s="60"/>
      <c r="B84" s="41" t="s">
        <v>188</v>
      </c>
      <c r="C84" s="42">
        <v>3</v>
      </c>
      <c r="D84" s="42" t="s">
        <v>105</v>
      </c>
    </row>
    <row r="85" spans="1:9" ht="33.75">
      <c r="A85" s="60" t="s">
        <v>129</v>
      </c>
      <c r="B85" s="45" t="s">
        <v>189</v>
      </c>
      <c r="C85" s="46">
        <v>3</v>
      </c>
      <c r="D85" s="46" t="s">
        <v>113</v>
      </c>
    </row>
    <row r="86" spans="1:9" ht="45">
      <c r="A86" s="60"/>
      <c r="B86" s="45" t="s">
        <v>190</v>
      </c>
      <c r="C86" s="46">
        <v>1</v>
      </c>
      <c r="D86" s="46" t="s">
        <v>114</v>
      </c>
    </row>
    <row r="87" spans="1:9" ht="78.75">
      <c r="A87" s="60"/>
      <c r="B87" s="45" t="s">
        <v>191</v>
      </c>
      <c r="C87" s="46">
        <v>4</v>
      </c>
      <c r="D87" s="46" t="s">
        <v>112</v>
      </c>
    </row>
    <row r="88" spans="1:9" ht="56.25">
      <c r="A88" s="60"/>
      <c r="B88" s="45" t="s">
        <v>192</v>
      </c>
      <c r="C88" s="46">
        <v>1</v>
      </c>
      <c r="D88" s="46" t="s">
        <v>112</v>
      </c>
    </row>
    <row r="89" spans="1:9" ht="40.9" customHeight="1">
      <c r="A89" s="60"/>
      <c r="B89" s="45" t="s">
        <v>193</v>
      </c>
      <c r="C89" s="46">
        <v>1</v>
      </c>
      <c r="D89" s="46" t="s">
        <v>114</v>
      </c>
    </row>
    <row r="90" spans="1:9" ht="33.75">
      <c r="A90" s="60"/>
      <c r="B90" s="45" t="s">
        <v>194</v>
      </c>
      <c r="C90" s="46">
        <v>1</v>
      </c>
      <c r="D90" s="46" t="s">
        <v>117</v>
      </c>
    </row>
    <row r="91" spans="1:9" ht="33.75">
      <c r="A91" s="60"/>
      <c r="B91" s="45" t="s">
        <v>115</v>
      </c>
      <c r="C91" s="46">
        <v>1</v>
      </c>
      <c r="D91" s="46" t="s">
        <v>112</v>
      </c>
    </row>
    <row r="92" spans="1:9" ht="33.75">
      <c r="A92" s="60"/>
      <c r="B92" s="45" t="s">
        <v>116</v>
      </c>
      <c r="C92" s="46">
        <v>1</v>
      </c>
      <c r="D92" s="46" t="s">
        <v>113</v>
      </c>
    </row>
    <row r="93" spans="1:9" ht="71.45" customHeight="1">
      <c r="A93" s="60" t="s">
        <v>216</v>
      </c>
      <c r="B93" s="41" t="s">
        <v>195</v>
      </c>
      <c r="C93" s="42">
        <v>3</v>
      </c>
      <c r="D93" s="42" t="s">
        <v>106</v>
      </c>
    </row>
    <row r="94" spans="1:9" ht="33.75">
      <c r="A94" s="60"/>
      <c r="B94" s="41" t="s">
        <v>196</v>
      </c>
      <c r="C94" s="42">
        <v>2</v>
      </c>
      <c r="D94" s="42" t="s">
        <v>107</v>
      </c>
      <c r="G94" s="18"/>
      <c r="H94" s="19"/>
      <c r="I94" s="19"/>
    </row>
    <row r="95" spans="1:9" ht="45">
      <c r="A95" s="60"/>
      <c r="B95" s="41" t="s">
        <v>197</v>
      </c>
      <c r="C95" s="42">
        <v>2</v>
      </c>
      <c r="D95" s="42" t="s">
        <v>108</v>
      </c>
    </row>
    <row r="96" spans="1:9" ht="33.75">
      <c r="A96" s="60"/>
      <c r="B96" s="41" t="s">
        <v>198</v>
      </c>
      <c r="C96" s="42" t="s">
        <v>21</v>
      </c>
      <c r="D96" s="42" t="s">
        <v>110</v>
      </c>
    </row>
    <row r="97" spans="1:4" ht="56.25">
      <c r="A97" s="60"/>
      <c r="B97" s="41" t="s">
        <v>199</v>
      </c>
      <c r="C97" s="42" t="s">
        <v>18</v>
      </c>
      <c r="D97" s="42" t="s">
        <v>110</v>
      </c>
    </row>
    <row r="98" spans="1:4" ht="40.9" customHeight="1">
      <c r="A98" s="60"/>
      <c r="B98" s="41" t="s">
        <v>200</v>
      </c>
      <c r="C98" s="42">
        <v>1</v>
      </c>
      <c r="D98" s="42" t="s">
        <v>110</v>
      </c>
    </row>
    <row r="99" spans="1:4" ht="33.75">
      <c r="A99" s="60"/>
      <c r="B99" s="41" t="s">
        <v>109</v>
      </c>
      <c r="C99" s="42">
        <v>2</v>
      </c>
      <c r="D99" s="42" t="s">
        <v>110</v>
      </c>
    </row>
    <row r="100" spans="1:4" ht="33.75">
      <c r="A100" s="60"/>
      <c r="B100" s="41" t="s">
        <v>111</v>
      </c>
      <c r="C100" s="42">
        <v>1</v>
      </c>
      <c r="D100" s="42" t="s">
        <v>106</v>
      </c>
    </row>
    <row r="101" spans="1:4" ht="45">
      <c r="A101" s="60"/>
      <c r="B101" s="41" t="s">
        <v>128</v>
      </c>
      <c r="C101" s="42">
        <v>1</v>
      </c>
      <c r="D101" s="42" t="s">
        <v>107</v>
      </c>
    </row>
    <row r="102" spans="1:4" ht="30.6" customHeight="1">
      <c r="A102" s="48" t="s">
        <v>222</v>
      </c>
      <c r="B102" s="39" t="s">
        <v>201</v>
      </c>
      <c r="C102" s="40" t="s">
        <v>21</v>
      </c>
      <c r="D102" s="40" t="s">
        <v>118</v>
      </c>
    </row>
    <row r="103" spans="1:4" ht="78.75">
      <c r="A103" s="48"/>
      <c r="B103" s="39" t="s">
        <v>202</v>
      </c>
      <c r="C103" s="40" t="s">
        <v>18</v>
      </c>
      <c r="D103" s="40" t="s">
        <v>119</v>
      </c>
    </row>
    <row r="104" spans="1:4" ht="45">
      <c r="A104" s="48"/>
      <c r="B104" s="39" t="s">
        <v>203</v>
      </c>
      <c r="C104" s="40" t="s">
        <v>18</v>
      </c>
      <c r="D104" s="40" t="s">
        <v>119</v>
      </c>
    </row>
    <row r="105" spans="1:4" ht="45">
      <c r="A105" s="48"/>
      <c r="B105" s="39" t="s">
        <v>204</v>
      </c>
      <c r="C105" s="40">
        <v>1</v>
      </c>
      <c r="D105" s="40" t="s">
        <v>118</v>
      </c>
    </row>
    <row r="106" spans="1:4" ht="56.25">
      <c r="A106" s="48"/>
      <c r="B106" s="39" t="s">
        <v>223</v>
      </c>
      <c r="C106" s="40" t="s">
        <v>18</v>
      </c>
      <c r="D106" s="40" t="s">
        <v>118</v>
      </c>
    </row>
    <row r="107" spans="1:4" ht="56.25">
      <c r="A107" s="48"/>
      <c r="B107" s="39" t="s">
        <v>224</v>
      </c>
      <c r="C107" s="40">
        <v>1</v>
      </c>
      <c r="D107" s="40" t="s">
        <v>118</v>
      </c>
    </row>
    <row r="108" spans="1:4" ht="33.75">
      <c r="A108" s="48"/>
      <c r="B108" s="39" t="s">
        <v>120</v>
      </c>
      <c r="C108" s="40" t="s">
        <v>18</v>
      </c>
      <c r="D108" s="40" t="s">
        <v>119</v>
      </c>
    </row>
    <row r="109" spans="1:4" ht="56.25">
      <c r="A109" s="48"/>
      <c r="B109" s="39" t="s">
        <v>121</v>
      </c>
      <c r="C109" s="40" t="s">
        <v>18</v>
      </c>
      <c r="D109" s="40" t="s">
        <v>119</v>
      </c>
    </row>
    <row r="110" spans="1:4" ht="22.5">
      <c r="A110" s="48" t="s">
        <v>205</v>
      </c>
      <c r="B110" s="47" t="s">
        <v>122</v>
      </c>
      <c r="C110" s="44" t="s">
        <v>18</v>
      </c>
      <c r="D110" s="44" t="s">
        <v>123</v>
      </c>
    </row>
    <row r="111" spans="1:4" ht="30.6" customHeight="1">
      <c r="A111" s="48"/>
      <c r="B111" s="47" t="s">
        <v>206</v>
      </c>
      <c r="C111" s="44" t="s">
        <v>18</v>
      </c>
      <c r="D111" s="44" t="s">
        <v>124</v>
      </c>
    </row>
    <row r="112" spans="1:4" ht="67.5">
      <c r="A112" s="48"/>
      <c r="B112" s="47" t="s">
        <v>207</v>
      </c>
      <c r="C112" s="44" t="s">
        <v>18</v>
      </c>
      <c r="D112" s="44" t="s">
        <v>124</v>
      </c>
    </row>
    <row r="113" spans="1:4" ht="90">
      <c r="A113" s="48"/>
      <c r="B113" s="47" t="s">
        <v>208</v>
      </c>
      <c r="C113" s="44">
        <v>2</v>
      </c>
      <c r="D113" s="44" t="s">
        <v>125</v>
      </c>
    </row>
    <row r="114" spans="1:4" ht="45">
      <c r="A114" s="48"/>
      <c r="B114" s="47" t="s">
        <v>209</v>
      </c>
      <c r="C114" s="44" t="s">
        <v>18</v>
      </c>
      <c r="D114" s="44" t="s">
        <v>124</v>
      </c>
    </row>
    <row r="115" spans="1:4" ht="45">
      <c r="A115" s="48"/>
      <c r="B115" s="43" t="s">
        <v>210</v>
      </c>
      <c r="C115" s="44" t="s">
        <v>18</v>
      </c>
      <c r="D115" s="44" t="s">
        <v>126</v>
      </c>
    </row>
    <row r="116" spans="1:4" ht="33.75">
      <c r="A116" s="60" t="s">
        <v>211</v>
      </c>
      <c r="B116" s="43" t="s">
        <v>212</v>
      </c>
      <c r="C116" s="44">
        <v>1</v>
      </c>
      <c r="D116" s="44" t="s">
        <v>127</v>
      </c>
    </row>
    <row r="117" spans="1:4" ht="30.6" customHeight="1">
      <c r="A117" s="60"/>
      <c r="B117" s="41" t="s">
        <v>213</v>
      </c>
      <c r="C117" s="42">
        <v>2</v>
      </c>
      <c r="D117" s="42" t="s">
        <v>77</v>
      </c>
    </row>
    <row r="118" spans="1:4" ht="33.75">
      <c r="A118" s="60"/>
      <c r="B118" s="41" t="s">
        <v>214</v>
      </c>
      <c r="C118" s="42">
        <v>3</v>
      </c>
      <c r="D118" s="44" t="s">
        <v>127</v>
      </c>
    </row>
  </sheetData>
  <sheetProtection algorithmName="SHA-512" hashValue="9CtR4Ax9W3rF96JcSxzEVDQ9GgKKwwsGtBuxMQ0i9ZqJP/Uuz+9qY23ZT9835GdhYACi4BsQeTB3rUujFwvG+Q==" saltValue="BSM5ppv4s0b7mI1ThJ1LdA==" spinCount="100000" sheet="1" objects="1" scenarios="1"/>
  <mergeCells count="26">
    <mergeCell ref="A110:A115"/>
    <mergeCell ref="A80:A84"/>
    <mergeCell ref="A78:A79"/>
    <mergeCell ref="A93:A101"/>
    <mergeCell ref="A116:A118"/>
    <mergeCell ref="A8:A14"/>
    <mergeCell ref="A15:A17"/>
    <mergeCell ref="A18:A19"/>
    <mergeCell ref="A20:A22"/>
    <mergeCell ref="A23:A28"/>
    <mergeCell ref="A2:A4"/>
    <mergeCell ref="A102:A109"/>
    <mergeCell ref="A30:A32"/>
    <mergeCell ref="A5:A7"/>
    <mergeCell ref="A33:A35"/>
    <mergeCell ref="A74:A76"/>
    <mergeCell ref="A36:A39"/>
    <mergeCell ref="A46:A52"/>
    <mergeCell ref="A56:A57"/>
    <mergeCell ref="A40:A41"/>
    <mergeCell ref="A42:A45"/>
    <mergeCell ref="A54:A55"/>
    <mergeCell ref="A58:A63"/>
    <mergeCell ref="A64:A66"/>
    <mergeCell ref="A85:A92"/>
    <mergeCell ref="A67:A73"/>
  </mergeCells>
  <phoneticPr fontId="26" type="noConversion"/>
  <conditionalFormatting sqref="B94">
    <cfRule type="duplicateValues" dxfId="2" priority="4"/>
  </conditionalFormatting>
  <conditionalFormatting sqref="B95:B1048576 B1:B93">
    <cfRule type="duplicateValues" dxfId="1" priority="6"/>
  </conditionalFormatting>
  <conditionalFormatting sqref="G94">
    <cfRule type="duplicateValues" dxfId="0" priority="5"/>
  </conditionalFormatting>
  <pageMargins left="0.7" right="0.7" top="0.75" bottom="0.75" header="0.3" footer="0.3"/>
  <pageSetup paperSize="9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COORTE 2020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Fabi</dc:creator>
  <cp:lastModifiedBy>Sara ROSATI</cp:lastModifiedBy>
  <cp:lastPrinted>2024-07-02T09:14:39Z</cp:lastPrinted>
  <dcterms:created xsi:type="dcterms:W3CDTF">2022-07-09T07:14:54Z</dcterms:created>
  <dcterms:modified xsi:type="dcterms:W3CDTF">2024-07-11T09:35:19Z</dcterms:modified>
</cp:coreProperties>
</file>