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Segreteria studenti\_CarriereING\Massimo\Bandi\Anni successivi-area medica\2024\Odontoiatria\"/>
    </mc:Choice>
  </mc:AlternateContent>
  <xr:revisionPtr revIDLastSave="0" documentId="13_ncr:1_{AAD8D29F-3A4F-4D87-90EE-190266A51A2F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OPD" sheetId="4" r:id="rId1"/>
    <sheet name="Foglio1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N12" i="4"/>
  <c r="O12" i="4" s="1"/>
  <c r="P12" i="4" s="1"/>
  <c r="N13" i="4"/>
  <c r="O13" i="4" s="1"/>
  <c r="P13" i="4" s="1"/>
  <c r="N14" i="4"/>
  <c r="O14" i="4" s="1"/>
  <c r="P14" i="4" s="1"/>
  <c r="N15" i="4"/>
  <c r="N16" i="4"/>
  <c r="N17" i="4"/>
  <c r="O17" i="4" s="1"/>
  <c r="P17" i="4" s="1"/>
  <c r="N18" i="4"/>
  <c r="O18" i="4" s="1"/>
  <c r="P18" i="4" s="1"/>
  <c r="N19" i="4"/>
  <c r="N20" i="4"/>
  <c r="O20" i="4" s="1"/>
  <c r="N21" i="4"/>
  <c r="N22" i="4"/>
  <c r="N23" i="4"/>
  <c r="N24" i="4"/>
  <c r="N25" i="4"/>
  <c r="N26" i="4"/>
  <c r="N27" i="4"/>
  <c r="N28" i="4"/>
  <c r="N29" i="4"/>
  <c r="O29" i="4" s="1"/>
  <c r="N31" i="4"/>
  <c r="N32" i="4"/>
  <c r="N33" i="4"/>
  <c r="O33" i="4" s="1"/>
  <c r="N34" i="4"/>
  <c r="O34" i="4" s="1"/>
  <c r="N35" i="4"/>
  <c r="O35" i="4" s="1"/>
  <c r="N36" i="4"/>
  <c r="O36" i="4" s="1"/>
  <c r="N37" i="4"/>
  <c r="O37" i="4" s="1"/>
  <c r="P37" i="4" s="1"/>
  <c r="N38" i="4"/>
  <c r="O38" i="4" s="1"/>
  <c r="P38" i="4" s="1"/>
  <c r="N39" i="4"/>
  <c r="N40" i="4"/>
  <c r="O40" i="4" s="1"/>
  <c r="P40" i="4" s="1"/>
  <c r="N41" i="4"/>
  <c r="O41" i="4" s="1"/>
  <c r="P41" i="4" s="1"/>
  <c r="N42" i="4"/>
  <c r="O42" i="4" s="1"/>
  <c r="N43" i="4"/>
  <c r="N44" i="4"/>
  <c r="O44" i="4" s="1"/>
  <c r="N45" i="4"/>
  <c r="O45" i="4" s="1"/>
  <c r="N46" i="4"/>
  <c r="O46" i="4" s="1"/>
  <c r="N47" i="4"/>
  <c r="O47" i="4" s="1"/>
  <c r="N48" i="4"/>
  <c r="O48" i="4" s="1"/>
  <c r="N49" i="4"/>
  <c r="O49" i="4" s="1"/>
  <c r="N50" i="4"/>
  <c r="O50" i="4" s="1"/>
  <c r="N51" i="4"/>
  <c r="N52" i="4"/>
  <c r="O52" i="4" s="1"/>
  <c r="N53" i="4"/>
  <c r="O53" i="4" s="1"/>
  <c r="N54" i="4"/>
  <c r="O54" i="4" s="1"/>
  <c r="N55" i="4"/>
  <c r="O55" i="4" s="1"/>
  <c r="P55" i="4" s="1"/>
  <c r="N56" i="4"/>
  <c r="O56" i="4" s="1"/>
  <c r="N57" i="4"/>
  <c r="O57" i="4" s="1"/>
  <c r="P57" i="4" s="1"/>
  <c r="N58" i="4"/>
  <c r="O58" i="4" s="1"/>
  <c r="N60" i="4"/>
  <c r="N61" i="4"/>
  <c r="N62" i="4"/>
  <c r="N63" i="4"/>
  <c r="N64" i="4"/>
  <c r="O64" i="4" s="1"/>
  <c r="N65" i="4"/>
  <c r="O65" i="4" s="1"/>
  <c r="N66" i="4"/>
  <c r="N67" i="4"/>
  <c r="O67" i="4" s="1"/>
  <c r="N68" i="4"/>
  <c r="N69" i="4"/>
  <c r="O69" i="4" s="1"/>
  <c r="P69" i="4" s="1"/>
  <c r="N70" i="4"/>
  <c r="O70" i="4" s="1"/>
  <c r="N71" i="4"/>
  <c r="N72" i="4"/>
  <c r="N73" i="4"/>
  <c r="N74" i="4"/>
  <c r="N75" i="4"/>
  <c r="O75" i="4" s="1"/>
  <c r="P75" i="4" s="1"/>
  <c r="N76" i="4"/>
  <c r="N77" i="4"/>
  <c r="O77" i="4" s="1"/>
  <c r="P77" i="4" s="1"/>
  <c r="N78" i="4"/>
  <c r="N79" i="4"/>
  <c r="O79" i="4" s="1"/>
  <c r="N80" i="4"/>
  <c r="O80" i="4" s="1"/>
  <c r="P80" i="4" s="1"/>
  <c r="N81" i="4"/>
  <c r="O81" i="4" s="1"/>
  <c r="N82" i="4"/>
  <c r="N83" i="4"/>
  <c r="N84" i="4"/>
  <c r="O84" i="4" s="1"/>
  <c r="P84" i="4" s="1"/>
  <c r="N85" i="4"/>
  <c r="N86" i="4"/>
  <c r="N87" i="4"/>
  <c r="N89" i="4"/>
  <c r="N90" i="4"/>
  <c r="O90" i="4" s="1"/>
  <c r="N91" i="4"/>
  <c r="O91" i="4" s="1"/>
  <c r="N92" i="4"/>
  <c r="O92" i="4" s="1"/>
  <c r="N93" i="4"/>
  <c r="O93" i="4" s="1"/>
  <c r="N94" i="4"/>
  <c r="O94" i="4" s="1"/>
  <c r="N95" i="4"/>
  <c r="O95" i="4" s="1"/>
  <c r="N96" i="4"/>
  <c r="O96" i="4" s="1"/>
  <c r="N97" i="4"/>
  <c r="O97" i="4" s="1"/>
  <c r="N98" i="4"/>
  <c r="O98" i="4" s="1"/>
  <c r="P98" i="4" s="1"/>
  <c r="N99" i="4"/>
  <c r="O99" i="4" s="1"/>
  <c r="P99" i="4" s="1"/>
  <c r="N100" i="4"/>
  <c r="N101" i="4"/>
  <c r="O101" i="4" s="1"/>
  <c r="P101" i="4" s="1"/>
  <c r="N102" i="4"/>
  <c r="O102" i="4" s="1"/>
  <c r="P102" i="4" s="1"/>
  <c r="N103" i="4"/>
  <c r="O103" i="4" s="1"/>
  <c r="N104" i="4"/>
  <c r="O104" i="4" s="1"/>
  <c r="N105" i="4"/>
  <c r="N106" i="4"/>
  <c r="N107" i="4"/>
  <c r="O107" i="4" s="1"/>
  <c r="N108" i="4"/>
  <c r="O108" i="4" s="1"/>
  <c r="P108" i="4" s="1"/>
  <c r="N109" i="4"/>
  <c r="O109" i="4" s="1"/>
  <c r="N110" i="4"/>
  <c r="O110" i="4" s="1"/>
  <c r="P110" i="4" s="1"/>
  <c r="N111" i="4"/>
  <c r="N112" i="4"/>
  <c r="N113" i="4"/>
  <c r="N114" i="4"/>
  <c r="O114" i="4" s="1"/>
  <c r="P114" i="4" s="1"/>
  <c r="N115" i="4"/>
  <c r="O115" i="4" s="1"/>
  <c r="P115" i="4" s="1"/>
  <c r="N116" i="4"/>
  <c r="O116" i="4" s="1"/>
  <c r="N117" i="4"/>
  <c r="O117" i="4" s="1"/>
  <c r="N118" i="4"/>
  <c r="N120" i="4"/>
  <c r="O120" i="4" s="1"/>
  <c r="N121" i="4"/>
  <c r="N122" i="4"/>
  <c r="N123" i="4"/>
  <c r="O123" i="4" s="1"/>
  <c r="N124" i="4"/>
  <c r="O124" i="4" s="1"/>
  <c r="N125" i="4"/>
  <c r="N126" i="4"/>
  <c r="O126" i="4" s="1"/>
  <c r="N127" i="4"/>
  <c r="O127" i="4" s="1"/>
  <c r="N128" i="4"/>
  <c r="N129" i="4"/>
  <c r="O129" i="4" s="1"/>
  <c r="P129" i="4" s="1"/>
  <c r="N130" i="4"/>
  <c r="O130" i="4" s="1"/>
  <c r="N131" i="4"/>
  <c r="N132" i="4"/>
  <c r="N133" i="4"/>
  <c r="N134" i="4"/>
  <c r="N135" i="4"/>
  <c r="O135" i="4" s="1"/>
  <c r="N136" i="4"/>
  <c r="O136" i="4" s="1"/>
  <c r="N137" i="4"/>
  <c r="N138" i="4"/>
  <c r="O138" i="4" s="1"/>
  <c r="N139" i="4"/>
  <c r="O139" i="4" s="1"/>
  <c r="N140" i="4"/>
  <c r="O140" i="4" s="1"/>
  <c r="N141" i="4"/>
  <c r="N142" i="4"/>
  <c r="O142" i="4" s="1"/>
  <c r="N143" i="4"/>
  <c r="N144" i="4"/>
  <c r="N145" i="4"/>
  <c r="N146" i="4"/>
  <c r="N147" i="4"/>
  <c r="O147" i="4" s="1"/>
  <c r="N148" i="4"/>
  <c r="N149" i="4"/>
  <c r="N150" i="4"/>
  <c r="O150" i="4" s="1"/>
  <c r="N151" i="4"/>
  <c r="O151" i="4" s="1"/>
  <c r="N152" i="4"/>
  <c r="O152" i="4" s="1"/>
  <c r="N153" i="4"/>
  <c r="N154" i="4"/>
  <c r="O154" i="4" s="1"/>
  <c r="N155" i="4"/>
  <c r="N156" i="4"/>
  <c r="N157" i="4"/>
  <c r="N158" i="4"/>
  <c r="N159" i="4"/>
  <c r="O125" i="4" l="1"/>
  <c r="P125" i="4" s="1"/>
  <c r="P136" i="4"/>
  <c r="O111" i="4"/>
  <c r="P111" i="4" s="1"/>
  <c r="O149" i="4"/>
  <c r="P149" i="4" s="1"/>
  <c r="O137" i="4"/>
  <c r="P137" i="4" s="1"/>
  <c r="P151" i="4"/>
  <c r="P109" i="4"/>
  <c r="O112" i="4"/>
  <c r="P112" i="4" s="1"/>
  <c r="O122" i="4"/>
  <c r="P122" i="4" s="1"/>
  <c r="P138" i="4"/>
  <c r="O83" i="4"/>
  <c r="P83" i="4" s="1"/>
  <c r="O146" i="4"/>
  <c r="P146" i="4" s="1"/>
  <c r="O134" i="4"/>
  <c r="P134" i="4" s="1"/>
  <c r="P127" i="4"/>
  <c r="O148" i="4"/>
  <c r="P148" i="4" s="1"/>
  <c r="P107" i="4"/>
  <c r="O82" i="4"/>
  <c r="P82" i="4" s="1"/>
  <c r="O157" i="4"/>
  <c r="P157" i="4" s="1"/>
  <c r="O145" i="4"/>
  <c r="P145" i="4" s="1"/>
  <c r="O133" i="4"/>
  <c r="P133" i="4" s="1"/>
  <c r="P139" i="4"/>
  <c r="P147" i="4"/>
  <c r="P94" i="4"/>
  <c r="P81" i="4"/>
  <c r="O85" i="4"/>
  <c r="P85" i="4" s="1"/>
  <c r="O100" i="4"/>
  <c r="P100" i="4" s="1"/>
  <c r="O118" i="4"/>
  <c r="P118" i="4" s="1"/>
  <c r="O156" i="4"/>
  <c r="P156" i="4" s="1"/>
  <c r="O144" i="4"/>
  <c r="P144" i="4" s="1"/>
  <c r="O132" i="4"/>
  <c r="P132" i="4" s="1"/>
  <c r="P150" i="4"/>
  <c r="P123" i="4"/>
  <c r="P130" i="4"/>
  <c r="P117" i="4"/>
  <c r="P93" i="4"/>
  <c r="O86" i="4"/>
  <c r="P86" i="4" s="1"/>
  <c r="O155" i="4"/>
  <c r="P155" i="4" s="1"/>
  <c r="O143" i="4"/>
  <c r="P143" i="4" s="1"/>
  <c r="O131" i="4"/>
  <c r="P131" i="4" s="1"/>
  <c r="P90" i="4"/>
  <c r="P116" i="4"/>
  <c r="P104" i="4"/>
  <c r="P92" i="4"/>
  <c r="P79" i="4"/>
  <c r="O87" i="4"/>
  <c r="P87" i="4" s="1"/>
  <c r="O106" i="4"/>
  <c r="P106" i="4" s="1"/>
  <c r="O121" i="4"/>
  <c r="P121" i="4" s="1"/>
  <c r="O158" i="4"/>
  <c r="P158" i="4" s="1"/>
  <c r="P126" i="4"/>
  <c r="P135" i="4"/>
  <c r="O113" i="4"/>
  <c r="P113" i="4" s="1"/>
  <c r="P103" i="4"/>
  <c r="P91" i="4"/>
  <c r="O89" i="4"/>
  <c r="P89" i="4" s="1"/>
  <c r="O105" i="4"/>
  <c r="P105" i="4" s="1"/>
  <c r="O128" i="4"/>
  <c r="P128" i="4" s="1"/>
  <c r="O153" i="4"/>
  <c r="P153" i="4" s="1"/>
  <c r="O141" i="4"/>
  <c r="P141" i="4" s="1"/>
  <c r="O159" i="4"/>
  <c r="P159" i="4" s="1"/>
  <c r="P152" i="4"/>
  <c r="P140" i="4"/>
  <c r="P154" i="4"/>
  <c r="P142" i="4"/>
  <c r="P124" i="4"/>
  <c r="P120" i="4"/>
  <c r="P97" i="4"/>
  <c r="P96" i="4"/>
  <c r="P95" i="4"/>
  <c r="O66" i="4"/>
  <c r="P66" i="4" s="1"/>
  <c r="P65" i="4"/>
  <c r="P64" i="4"/>
  <c r="O39" i="4"/>
  <c r="P39" i="4" s="1"/>
  <c r="O68" i="4"/>
  <c r="P68" i="4" s="1"/>
  <c r="P67" i="4"/>
  <c r="P49" i="4"/>
  <c r="O43" i="4"/>
  <c r="P43" i="4" s="1"/>
  <c r="O74" i="4"/>
  <c r="P74" i="4" s="1"/>
  <c r="P42" i="4"/>
  <c r="P48" i="4"/>
  <c r="P36" i="4"/>
  <c r="O27" i="4"/>
  <c r="P27" i="4" s="1"/>
  <c r="O73" i="4"/>
  <c r="P73" i="4" s="1"/>
  <c r="P47" i="4"/>
  <c r="P35" i="4"/>
  <c r="O28" i="4"/>
  <c r="P28" i="4" s="1"/>
  <c r="O60" i="4"/>
  <c r="P60" i="4" s="1"/>
  <c r="O72" i="4"/>
  <c r="P72" i="4" s="1"/>
  <c r="P58" i="4"/>
  <c r="P46" i="4"/>
  <c r="P34" i="4"/>
  <c r="O61" i="4"/>
  <c r="P61" i="4" s="1"/>
  <c r="O71" i="4"/>
  <c r="P71" i="4" s="1"/>
  <c r="P70" i="4"/>
  <c r="P45" i="4"/>
  <c r="P33" i="4"/>
  <c r="O31" i="4"/>
  <c r="P31" i="4" s="1"/>
  <c r="O63" i="4"/>
  <c r="P63" i="4" s="1"/>
  <c r="O76" i="4"/>
  <c r="P76" i="4" s="1"/>
  <c r="P29" i="4"/>
  <c r="P56" i="4"/>
  <c r="P44" i="4"/>
  <c r="O32" i="4"/>
  <c r="P32" i="4" s="1"/>
  <c r="O51" i="4"/>
  <c r="P51" i="4" s="1"/>
  <c r="O62" i="4"/>
  <c r="P62" i="4" s="1"/>
  <c r="O78" i="4"/>
  <c r="P78" i="4" s="1"/>
  <c r="P54" i="4"/>
  <c r="P53" i="4"/>
  <c r="P52" i="4"/>
  <c r="P50" i="4"/>
  <c r="O22" i="4"/>
  <c r="P22" i="4" s="1"/>
  <c r="O23" i="4"/>
  <c r="P23" i="4" s="1"/>
  <c r="O24" i="4"/>
  <c r="P24" i="4" s="1"/>
  <c r="O25" i="4"/>
  <c r="P25" i="4" s="1"/>
  <c r="O26" i="4"/>
  <c r="P26" i="4" s="1"/>
  <c r="O19" i="4"/>
  <c r="P19" i="4" s="1"/>
  <c r="P20" i="4"/>
  <c r="O21" i="4"/>
  <c r="P21" i="4" s="1"/>
  <c r="O16" i="4"/>
  <c r="P16" i="4" s="1"/>
  <c r="O15" i="4"/>
  <c r="P15" i="4" s="1"/>
  <c r="C14" i="4" l="1"/>
  <c r="C138" i="4"/>
  <c r="D138" i="4"/>
  <c r="C139" i="4"/>
  <c r="D139" i="4"/>
  <c r="C140" i="4"/>
  <c r="D140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1" i="4"/>
  <c r="D11" i="4"/>
  <c r="C12" i="4"/>
  <c r="C13" i="4"/>
  <c r="D13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67" i="4"/>
  <c r="D67" i="4"/>
  <c r="C68" i="4"/>
  <c r="D68" i="4"/>
  <c r="C69" i="4"/>
  <c r="D69" i="4"/>
  <c r="C70" i="4"/>
  <c r="D70" i="4"/>
  <c r="C71" i="4"/>
  <c r="D71" i="4"/>
  <c r="C72" i="4"/>
  <c r="D72" i="4"/>
  <c r="C73" i="4"/>
  <c r="D73" i="4"/>
  <c r="C74" i="4"/>
  <c r="D74" i="4"/>
  <c r="C75" i="4"/>
  <c r="D75" i="4"/>
  <c r="C76" i="4"/>
  <c r="D76" i="4"/>
  <c r="C77" i="4"/>
  <c r="D77" i="4"/>
  <c r="C78" i="4"/>
  <c r="D78" i="4"/>
  <c r="C79" i="4"/>
  <c r="D79" i="4"/>
  <c r="C80" i="4"/>
  <c r="D80" i="4"/>
  <c r="C81" i="4"/>
  <c r="D81" i="4"/>
  <c r="C82" i="4"/>
  <c r="D82" i="4"/>
  <c r="C83" i="4"/>
  <c r="D83" i="4"/>
  <c r="C84" i="4"/>
  <c r="D84" i="4"/>
  <c r="C85" i="4"/>
  <c r="D85" i="4"/>
  <c r="C86" i="4"/>
  <c r="D86" i="4"/>
  <c r="C87" i="4"/>
  <c r="D87" i="4"/>
  <c r="C88" i="4"/>
  <c r="D88" i="4"/>
  <c r="C89" i="4"/>
  <c r="D89" i="4"/>
  <c r="C90" i="4"/>
  <c r="D90" i="4"/>
  <c r="C91" i="4"/>
  <c r="D91" i="4"/>
  <c r="C92" i="4"/>
  <c r="D92" i="4"/>
  <c r="C93" i="4"/>
  <c r="D93" i="4"/>
  <c r="C94" i="4"/>
  <c r="D94" i="4"/>
  <c r="C95" i="4"/>
  <c r="D95" i="4"/>
  <c r="C96" i="4"/>
  <c r="D96" i="4"/>
  <c r="C97" i="4"/>
  <c r="D97" i="4"/>
  <c r="C98" i="4"/>
  <c r="D98" i="4"/>
  <c r="C99" i="4"/>
  <c r="D99" i="4"/>
  <c r="C100" i="4"/>
  <c r="D100" i="4"/>
  <c r="C101" i="4"/>
  <c r="D101" i="4"/>
  <c r="C102" i="4"/>
  <c r="D102" i="4"/>
  <c r="C103" i="4"/>
  <c r="D103" i="4"/>
  <c r="C104" i="4"/>
  <c r="D104" i="4"/>
  <c r="C105" i="4"/>
  <c r="D105" i="4"/>
  <c r="C106" i="4"/>
  <c r="D106" i="4"/>
  <c r="C107" i="4"/>
  <c r="D107" i="4"/>
  <c r="C108" i="4"/>
  <c r="D108" i="4"/>
  <c r="C109" i="4"/>
  <c r="D109" i="4"/>
  <c r="C110" i="4"/>
  <c r="D110" i="4"/>
  <c r="C111" i="4"/>
  <c r="D111" i="4"/>
  <c r="C112" i="4"/>
  <c r="D112" i="4"/>
  <c r="C113" i="4"/>
  <c r="D113" i="4"/>
  <c r="C114" i="4"/>
  <c r="D114" i="4"/>
  <c r="C115" i="4"/>
  <c r="D115" i="4"/>
  <c r="C116" i="4"/>
  <c r="D116" i="4"/>
  <c r="C117" i="4"/>
  <c r="D117" i="4"/>
  <c r="C118" i="4"/>
  <c r="D118" i="4"/>
  <c r="C119" i="4"/>
  <c r="D119" i="4"/>
  <c r="C120" i="4"/>
  <c r="D120" i="4"/>
  <c r="C121" i="4"/>
  <c r="D121" i="4"/>
  <c r="C122" i="4"/>
  <c r="D122" i="4"/>
  <c r="C123" i="4"/>
  <c r="D123" i="4"/>
  <c r="C124" i="4"/>
  <c r="D124" i="4"/>
  <c r="C125" i="4"/>
  <c r="D125" i="4"/>
  <c r="C126" i="4"/>
  <c r="D126" i="4"/>
  <c r="C127" i="4"/>
  <c r="D127" i="4"/>
  <c r="C128" i="4"/>
  <c r="D128" i="4"/>
  <c r="C129" i="4"/>
  <c r="D129" i="4"/>
  <c r="D132" i="4"/>
  <c r="D133" i="4"/>
  <c r="D134" i="4"/>
  <c r="D135" i="4"/>
  <c r="D136" i="4"/>
  <c r="D137" i="4"/>
  <c r="C132" i="4"/>
  <c r="C133" i="4"/>
  <c r="C134" i="4"/>
  <c r="C135" i="4"/>
  <c r="C136" i="4"/>
  <c r="C137" i="4"/>
  <c r="D131" i="4"/>
  <c r="C131" i="4"/>
  <c r="D130" i="4"/>
  <c r="C130" i="4"/>
  <c r="N11" i="4"/>
  <c r="O11" i="4" s="1"/>
  <c r="P11" i="4" l="1"/>
  <c r="P160" i="4" s="1"/>
</calcChain>
</file>

<file path=xl/sharedStrings.xml><?xml version="1.0" encoding="utf-8"?>
<sst xmlns="http://schemas.openxmlformats.org/spreadsheetml/2006/main" count="416" uniqueCount="243">
  <si>
    <t>Università degli Studi di Brescia</t>
  </si>
  <si>
    <t>NOME</t>
  </si>
  <si>
    <t>COGNOME</t>
  </si>
  <si>
    <t>CODICE FISCALE</t>
  </si>
  <si>
    <t>UNIVERSITA' DI PROVENIENZA</t>
  </si>
  <si>
    <t>CORSO DI LAUREA</t>
  </si>
  <si>
    <t>LAUREATO</t>
  </si>
  <si>
    <t>SI/NO</t>
  </si>
  <si>
    <t>Dichiarazione esami sostenuti rispetto all'offerta formativa dell'Università di Brescia</t>
  </si>
  <si>
    <t>PRIMO ANNO
ESAME BRESCIA</t>
  </si>
  <si>
    <t>Disciplina Brescia</t>
  </si>
  <si>
    <t>CFU</t>
  </si>
  <si>
    <t>SSD</t>
  </si>
  <si>
    <t>Università nella quale è stato sostenuto l'esame</t>
  </si>
  <si>
    <t>voto in trentesimi</t>
  </si>
  <si>
    <t>data superamento esame</t>
  </si>
  <si>
    <t>1</t>
  </si>
  <si>
    <t>2</t>
  </si>
  <si>
    <t>BIO/13</t>
  </si>
  <si>
    <t>BIO/10</t>
  </si>
  <si>
    <t>FIS/07</t>
  </si>
  <si>
    <t>INF/01</t>
  </si>
  <si>
    <t>BIO/17</t>
  </si>
  <si>
    <t>4</t>
  </si>
  <si>
    <t>L-LIN/12</t>
  </si>
  <si>
    <t>MED/43</t>
  </si>
  <si>
    <t>M-PSI/01</t>
  </si>
  <si>
    <t>MED/02</t>
  </si>
  <si>
    <t>BIO/16</t>
  </si>
  <si>
    <t>BIO/11</t>
  </si>
  <si>
    <t>SECONDO ANNO
ESAME BRESCIA</t>
  </si>
  <si>
    <t>Settore</t>
  </si>
  <si>
    <t>BIO/09</t>
  </si>
  <si>
    <t>MED/04</t>
  </si>
  <si>
    <t>BIO/12</t>
  </si>
  <si>
    <t>MED/07</t>
  </si>
  <si>
    <t>MED/01</t>
  </si>
  <si>
    <t>MED/42</t>
  </si>
  <si>
    <t>TERZO ANNO
ESAME BRESCIA</t>
  </si>
  <si>
    <t>BIO/14</t>
  </si>
  <si>
    <t>MED/36</t>
  </si>
  <si>
    <t>MED/09</t>
  </si>
  <si>
    <t>MED/18</t>
  </si>
  <si>
    <t>MED/08</t>
  </si>
  <si>
    <t>QUARTO ANNO
ESAME BRESCIA</t>
  </si>
  <si>
    <t>MED/35</t>
  </si>
  <si>
    <t>MED/11</t>
  </si>
  <si>
    <t>MED/26</t>
  </si>
  <si>
    <t>MED/17</t>
  </si>
  <si>
    <t>MED/31</t>
  </si>
  <si>
    <t>MED/28</t>
  </si>
  <si>
    <t>MED/29</t>
  </si>
  <si>
    <t>MED/25</t>
  </si>
  <si>
    <t>QUINTO ANNO
ESAME BRESCIA</t>
  </si>
  <si>
    <r>
      <t xml:space="preserve">Il candidato, </t>
    </r>
    <r>
      <rPr>
        <b/>
        <sz val="16"/>
        <color rgb="FF000000"/>
        <rFont val="Arial"/>
        <family val="2"/>
      </rPr>
      <t>sotto la propria responsabilità e nella piena consapevolezza delle sanzioni penali richiamate dagli artt. 75 e 76 del DPR 445/2000 in caso di dichiarazioni non veritiere e falsità in atti e dall’art. 495 del C.P., dichiara che quanto da Lui/Lei riportato nella colonna D corrisponde al vero e che i dati riportati nella presente dichiarazIone sono gli stessi dichiarati nell'omonima dichiarazione in formato excel  allegata alla domanda di ammissione.</t>
    </r>
  </si>
  <si>
    <t>Luogo</t>
  </si>
  <si>
    <t>Data</t>
  </si>
  <si>
    <t>CFU Disciplina Brescia</t>
  </si>
  <si>
    <t>SSD               Disciplina Brescia</t>
  </si>
  <si>
    <t>PROGRAMMA ALLEGATO Numero pagina del file PDF</t>
  </si>
  <si>
    <t xml:space="preserve">ANNO DI CORSO  ISCRIZIONE (in posizione regolare art.2 bando) A.A. 2023/2024 </t>
  </si>
  <si>
    <t>MED/38</t>
  </si>
  <si>
    <t>Esame superato presso l'università di provenienza</t>
  </si>
  <si>
    <t>Corso di laurea nel quale è stato sostenuto l'esame</t>
  </si>
  <si>
    <t>A000582 - ANATOMIA UMANA</t>
  </si>
  <si>
    <t>[A000583] - ANATOMIA SISTEMATICA E TOPOGRAFICA DELLA TESTA E DEL COLLO</t>
  </si>
  <si>
    <t>[A004232] - ANATOMIA DEL CAVO ORALE</t>
  </si>
  <si>
    <t>[U12837] - ANATOMIA UMANA SISTEMATICA GENERALE</t>
  </si>
  <si>
    <t>[U12839] - NEUROANATOMIA</t>
  </si>
  <si>
    <t>[703263] - BIOCHIMICA E CHIMICA</t>
  </si>
  <si>
    <t>[U8482] - CHIMICA DEI MACROPOLIMERI</t>
  </si>
  <si>
    <t>[U8850] - CHIMICA</t>
  </si>
  <si>
    <t>[U8851] - BIOCHIMICA I</t>
  </si>
  <si>
    <t>[703262] - BIOLOGIA APPLICATA</t>
  </si>
  <si>
    <t>[A000068] - BIOLOGIA E GENETICA APPLICATA ALL'ODONTOIATRIA</t>
  </si>
  <si>
    <t>[A000168] - GENETICA GENERALE E MOLECOLARE</t>
  </si>
  <si>
    <t>[U8854] - BIOLOGIA APPLICATA I</t>
  </si>
  <si>
    <t>[703259] - FISICA APPLICATA</t>
  </si>
  <si>
    <t>[703258] - ISTOLOGIA</t>
  </si>
  <si>
    <t>[703261] - LINGUA INGLESE</t>
  </si>
  <si>
    <t>[703257] - SCIENZE COMPORTAMENTALI E METODOLOGIA SCIENTIFICA</t>
  </si>
  <si>
    <t>[MED0319] - STORIA DELLA MEDICINA E ISTITUZIONI DI BIOETICA</t>
  </si>
  <si>
    <t>[U8464] - PSICOLOGIA GENERALE</t>
  </si>
  <si>
    <t>[U8466] - INFORMATICA</t>
  </si>
  <si>
    <t>[U8468] - EVIDENCE BASED AND TEAM APPROACH</t>
  </si>
  <si>
    <t>[U8596] - STATISTICA A</t>
  </si>
  <si>
    <t>[U8597] - STATISTICA B</t>
  </si>
  <si>
    <t>[701482] - BIOCHIMICA E BIOCHIMICA CLINICA</t>
  </si>
  <si>
    <t>[U8856] - ANALISI CLINICA E BIOLOGIA MOLECOL CLINICA I</t>
  </si>
  <si>
    <t>[U8864] - BIOLOGIA MOLECOLARE</t>
  </si>
  <si>
    <t>[U9016] - ANALISI CLINICA E BIOLOGIA MOLECOLARE II</t>
  </si>
  <si>
    <t>[U9017] - BIOCHIMICA II</t>
  </si>
  <si>
    <t>[703271] - FISIOLOGIA</t>
  </si>
  <si>
    <t>[A000072] - FISIOLOGIA CELLULARE E NEUROFISIOLOGIA</t>
  </si>
  <si>
    <t>[A000073] - FISIOLOGIA DELLE FUNZIONI VEGETATIVE</t>
  </si>
  <si>
    <t>[U9021] - FISIOLOGIA APPARATO STOMATOGNATICO</t>
  </si>
  <si>
    <t>[703273] - MICROBIOLOGIA ED IGIENE</t>
  </si>
  <si>
    <t>[A000473] - MICROBIOLOGIA GENERALE</t>
  </si>
  <si>
    <t>[A000474] - MICROBIOLOGIA CLINICA</t>
  </si>
  <si>
    <t>[U8875] - IGIENE AMBIENTALE</t>
  </si>
  <si>
    <t>[U9024] - IGIENE GENERALE PREVENZIONE E INFEZIONI CROCI</t>
  </si>
  <si>
    <t>[U9025] - IGIENE GENERALE</t>
  </si>
  <si>
    <t>[703272] - PATOLOGIA GENERALE</t>
  </si>
  <si>
    <t>[A000083] - PRINCIPI DI ODONTOIATRIA E METODOLOGIA SCIENTIFICA CLINICA</t>
  </si>
  <si>
    <t>[A000074] - METODOLOGIA E PROPEDEUTICA CLINICA ODONTOSTOMATOLOGICA A</t>
  </si>
  <si>
    <t>[A000075] - METODOLOGIA E PROPEDEUTICA CLINICA ODONTOSTOMATOLOGICA B</t>
  </si>
  <si>
    <t>[A000076] - BIBLIOMETRIA E EDB-GEROSTOMATOLOGIA</t>
  </si>
  <si>
    <t>[A000077] - MATERIALI DENTARI CHIMICA FISICA APPLICATA A</t>
  </si>
  <si>
    <t>[A000078] - MATERIALI DENTARI CHIMICA FISICA APPLICATA B</t>
  </si>
  <si>
    <t>[A000079] - MATERIALI DENTARI APPLICAZIONE CLINICHE A</t>
  </si>
  <si>
    <t>[A000080] - MATERIALI DENTARI APPLICAZIONI CLINICHE B</t>
  </si>
  <si>
    <t>[A000081] - IGIENE ORALE PROFESSIONALE A</t>
  </si>
  <si>
    <t>MED/50</t>
  </si>
  <si>
    <t>[A000082] - IGIENE ORALE PROFESSIONALE B</t>
  </si>
  <si>
    <t>[U12098] - ODONTOIATRIA PREVENTIVA E DI COMUNITA' A</t>
  </si>
  <si>
    <t>[U12099] - ODONTOIATRIA PREVENTIVA E DI COMUNITA' B</t>
  </si>
  <si>
    <t>[U9026] - METODOLOGIA DELLA RICERCA</t>
  </si>
  <si>
    <t>[U9030] - EPIDEMIOLOGIA ODONTOIATRICA</t>
  </si>
  <si>
    <t>[U9032] - IGIENE ORALE DOMICILIARE</t>
  </si>
  <si>
    <t>[703276] - TIROCINIO II ANNO</t>
  </si>
  <si>
    <t>NN</t>
  </si>
  <si>
    <t>[703282] - ANATOMIA PATOLOGICA (CDL ODONTOIATRIA)</t>
  </si>
  <si>
    <t>[U12018] - ANATOMIA PATOLOGICA DEL CAVO ORALE</t>
  </si>
  <si>
    <t>[U12019] - BASI ISTOPATOLOGICHE DELLE INFIAMMAZIONI E DE</t>
  </si>
  <si>
    <t>[U12020] - PATOLOGIA ODONTOGENA E DEGLI ORGANI DEL COLLO</t>
  </si>
  <si>
    <t>[U12021] - NOZIONI DI PATOLOGIA DI ORGANI EXTRA-ORALI</t>
  </si>
  <si>
    <t>[703284] - DIAGNOSTICA PER IMMAGINI E RADIOTERAPIA</t>
  </si>
  <si>
    <t>[U12023] - DIAGNOSTICA PER IMMAGINI GENERALE</t>
  </si>
  <si>
    <t>[U12024] - DIAGNOSTICA PER IMMAGINI SPECIALE</t>
  </si>
  <si>
    <t>[703283] - FARMACOLOGIA</t>
  </si>
  <si>
    <t>[750454] - PRINCIPI DI ODONTOIATRIA II</t>
  </si>
  <si>
    <t>[A000086] - TECNOLOGIE DI LABORATORIO D</t>
  </si>
  <si>
    <t>[A000087] - TECNOLOGIE DI LABORATORIO E</t>
  </si>
  <si>
    <t>[A004822] - PRINCIPI DI CONSERVATIVA 1</t>
  </si>
  <si>
    <t>[A004823] - CONSERVATIVA DIRETTA SETTORI POSTERIORI</t>
  </si>
  <si>
    <t>[MED0317] - BIOETICA E ISTITUZIONI DI STORIA DELLA MEDICINA</t>
  </si>
  <si>
    <t>[U12005] - TECNOLOGIE DI LABORATORIO A</t>
  </si>
  <si>
    <t>[U12006] - TECNOLOGIE DI LABORATORIO B</t>
  </si>
  <si>
    <t>[U12007] - TECNOLOGIE DI LABORATORIO C</t>
  </si>
  <si>
    <t>[U12011] - PATOLOGIA ORALE PEDIATRICA</t>
  </si>
  <si>
    <t>[U13353] - ENDODONZIA A</t>
  </si>
  <si>
    <t>[U13354] - ENDODONZIA B</t>
  </si>
  <si>
    <t>[U8897] - MATERIALI DENTARI</t>
  </si>
  <si>
    <t>[703281] - SCIENZE MEDICHE I</t>
  </si>
  <si>
    <t>MED/41</t>
  </si>
  <si>
    <t>[U12013] - MEDICINA INTERNA 1</t>
  </si>
  <si>
    <t>[U12014] - MEDICINA INTERNA 2</t>
  </si>
  <si>
    <t>[U12015] - MEDICINA D'URGENZA</t>
  </si>
  <si>
    <t>[U12016] - MALATTIE APPARATO CARDIOVASCOLARE</t>
  </si>
  <si>
    <t>[U12017] - MALATTIE INFETTIVE</t>
  </si>
  <si>
    <t>[U8902] - PATOLOGIA CLINICA</t>
  </si>
  <si>
    <t>MED/05</t>
  </si>
  <si>
    <t>[U9037] - ANESTESIA</t>
  </si>
  <si>
    <t>[U9437] - PEDIATRIA</t>
  </si>
  <si>
    <t>[703277] - TIROCINIO III ANNO</t>
  </si>
  <si>
    <t>[703292] - CHIRURGIA ORALE</t>
  </si>
  <si>
    <t>[U12843] - CHIRURGIA ORALE A</t>
  </si>
  <si>
    <t>[U12844] - CHIRURGIA ORALE B</t>
  </si>
  <si>
    <t>[U12845] - CHIRURGIA ORALE C</t>
  </si>
  <si>
    <t>[U12846] - CHIRURGIA ORALE D</t>
  </si>
  <si>
    <t>[703297] - DISCIPLINE ODONTOSTOMATOLOGICHE I</t>
  </si>
  <si>
    <t>[A000091] - GNATOLOGIA A</t>
  </si>
  <si>
    <t>[A000092] - GNATOLOGIA B</t>
  </si>
  <si>
    <t>[A000093] - GNATOLOGIA C</t>
  </si>
  <si>
    <t>[A000475] - TECNOLOGIE DI LABORATORIO 1</t>
  </si>
  <si>
    <t>[A000476] - TECNOLOGIE DI LABORATORIO 2</t>
  </si>
  <si>
    <t>[A004824] - PRINCIPI DI CONSERVATIVA 2</t>
  </si>
  <si>
    <t>[A004825] - CONSERVATIVA DIRETTA SETTORI ANTERIORI</t>
  </si>
  <si>
    <t>[U12852] - PROTESI FISSA</t>
  </si>
  <si>
    <t>[U13346] - PARODONTOLOGIA A</t>
  </si>
  <si>
    <t>[U13347] - PARODONTOLOGIA B</t>
  </si>
  <si>
    <t>[U13348] - PARODONTOLOGIA C</t>
  </si>
  <si>
    <t>[U13349] - ORTODONZIA A</t>
  </si>
  <si>
    <t>[U13350] - ORTODONZIA B</t>
  </si>
  <si>
    <t>[U13351] - ORTODONZIA C</t>
  </si>
  <si>
    <t>[703296] - MEDICINA LEGALE</t>
  </si>
  <si>
    <t>[703295] - NEUROLOGIA E PSICHIATRIA</t>
  </si>
  <si>
    <t>[U8519] - NEUROLOGIA</t>
  </si>
  <si>
    <t>[U8520] - PSICHIATRIA</t>
  </si>
  <si>
    <t>[750458] - PATOLOGIA SPECIALE</t>
  </si>
  <si>
    <t>[A000088] - PATOLOGIA SPECIALE A</t>
  </si>
  <si>
    <t>[A000089] - PATOLOGIA SPECIALE B</t>
  </si>
  <si>
    <t>[A000090] - PATOLOGIA SPECIALE C</t>
  </si>
  <si>
    <t>[U12850] - DERMATOLOGIA</t>
  </si>
  <si>
    <t>[703294] - SCIENZE MEDICHE II</t>
  </si>
  <si>
    <t>[U12847] - ANESTESIOLOGIA E TRATTAMENTO DELL'EMERGENZA A</t>
  </si>
  <si>
    <t>[U12848] - ANESTESIOLOGIA E TRATTAMENTO DELL'EMERGENZA B</t>
  </si>
  <si>
    <t>[U12849] - ANESTESIOLOGIA E TRATTAMENTO DELL'EMERGENZA C</t>
  </si>
  <si>
    <t>[U8518] - CHIRURGIA GENERALE (CDS ODONTO)</t>
  </si>
  <si>
    <t>[703286] - TIROCINIO IV ANNO</t>
  </si>
  <si>
    <t>[703304] - IMPLANTOLOGIA</t>
  </si>
  <si>
    <t>[A000107] - PROTESI DENTARIA FISSA</t>
  </si>
  <si>
    <t>[A000109] - CLINICA ODONTOSTOMATOLOGICA D</t>
  </si>
  <si>
    <t>[A000477] - TECNOLOGIE DI LABORATORIO 3</t>
  </si>
  <si>
    <t>[U12086] - CLINICA ODONTOSTOMATOLOGICA A</t>
  </si>
  <si>
    <t>[U12087] - CLINICA ODONTOSTOMATOLOGICA B</t>
  </si>
  <si>
    <t>[U12090] - CHIRURGIA ORALE A</t>
  </si>
  <si>
    <t>[U12091] - CHIRURGIA ORALE B</t>
  </si>
  <si>
    <t>[U13352] - ORTODONZIA MOD. A</t>
  </si>
  <si>
    <t>[U13359] - CLINICA ODONTOSTOMATOLOGICA C</t>
  </si>
  <si>
    <t>[U8529] - PARODONTOLOGIA</t>
  </si>
  <si>
    <t>[703303] - ODONTOIATRIA PEDIATRICA</t>
  </si>
  <si>
    <t>[A000105] - PEDODONZIA C</t>
  </si>
  <si>
    <t>[A000106] - PEDODONZIA D</t>
  </si>
  <si>
    <t>[U12083] - PEDODONZIA A</t>
  </si>
  <si>
    <t>[U12084] - PEDODONZIA B</t>
  </si>
  <si>
    <t>[U8536] - PEDIATRIA</t>
  </si>
  <si>
    <t>[703298] - ODONTOIATRIA RESTAURATIVA</t>
  </si>
  <si>
    <t>[A000094] - PARODONTOLOGIA D</t>
  </si>
  <si>
    <t>[A004826] - RESTAURATIVA INDIRETTA E POST TRATTAMENTO ENDODONTICO</t>
  </si>
  <si>
    <t>[U12008] - ENDODONZIA A</t>
  </si>
  <si>
    <t>[U12009] - ENDODONZIA B</t>
  </si>
  <si>
    <t>[U12853] - PARODONTOLOGIA A</t>
  </si>
  <si>
    <t>[U12854] - PARODONTOLOGIA B</t>
  </si>
  <si>
    <t>[U12855] - PARODONTOLOGIA C</t>
  </si>
  <si>
    <t>[703302] - ORTODONZIA</t>
  </si>
  <si>
    <t>[A000098] - ORTODONZIA D</t>
  </si>
  <si>
    <t>[A000099] - ORTODONZIA E</t>
  </si>
  <si>
    <t>[A000100] - ORTODONZIA F</t>
  </si>
  <si>
    <t>[A000101] - ORTODONZIA G</t>
  </si>
  <si>
    <t>[A000102] - ORTODONZIA H</t>
  </si>
  <si>
    <t>[A000103] - ORTODONZIA I</t>
  </si>
  <si>
    <t>[U12856] - ORTODONZIA A</t>
  </si>
  <si>
    <t>[A000104] - ORTODONZIA L</t>
  </si>
  <si>
    <t>[U12857] - ORTODONZIA B</t>
  </si>
  <si>
    <t>[U12858] - ORTODONZIA C</t>
  </si>
  <si>
    <t>[703300] - PATOLOGIA E TERAPIA MAXILLO-FACCIALE</t>
  </si>
  <si>
    <t>[A000095] - CHIRURGIA MAXILLO-FACCIALE A</t>
  </si>
  <si>
    <t>[A000096] - CHIRURGIA MAXILLO-FACCIALE B</t>
  </si>
  <si>
    <t>[A000097] - CHIRURGIA MAXILLO-FACCIALE PEDIATRICA</t>
  </si>
  <si>
    <t>[A003270] - OTORINOLARINGOIATRIA</t>
  </si>
  <si>
    <t>[U13342] - CHIRURGIA ORALE A</t>
  </si>
  <si>
    <t>[U13344] - CHIRURGIA ORALE B</t>
  </si>
  <si>
    <t>[703288] - TIROCINIO V ANNO</t>
  </si>
  <si>
    <t>[U12926] - TIROCINIO V ANNO - PARTE A</t>
  </si>
  <si>
    <t>SECONDO ANNO</t>
  </si>
  <si>
    <t>QUARTO ANNO</t>
  </si>
  <si>
    <t>QUINTO ANNO</t>
  </si>
  <si>
    <t>[U12927] - TIROCINIO V ANNO - PARTE B</t>
  </si>
  <si>
    <t>TOTALE CFU</t>
  </si>
  <si>
    <t>CFU richiesta congruità (somma CFU BS/CFU esame superato)</t>
  </si>
  <si>
    <r>
      <t>Anno Accademico</t>
    </r>
    <r>
      <rPr>
        <b/>
        <sz val="14"/>
        <color rgb="FF000000"/>
        <rFont val="Arial"/>
        <family val="2"/>
      </rPr>
      <t xml:space="preserve"> 2024/25</t>
    </r>
    <r>
      <rPr>
        <b/>
        <sz val="14"/>
        <color indexed="8"/>
        <rFont val="Arial"/>
        <family val="2"/>
      </rPr>
      <t xml:space="preserve"> - Ammissione corso di studio Odontoiatria e Protesi Dentaria anni successivi al primo</t>
    </r>
  </si>
  <si>
    <t>Anno di corso per il quale si richiede l'ammissione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</si>
</sst>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9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i/>
      <sz val="9"/>
      <color indexed="8"/>
      <name val="Arial"/>
      <family val="2"/>
    </font>
    <font>
      <sz val="20"/>
      <color theme="1"/>
      <name val="Calibri"/>
      <family val="2"/>
      <scheme val="minor"/>
    </font>
    <font>
      <b/>
      <i/>
      <sz val="9"/>
      <color indexed="8"/>
      <name val="SansSerif"/>
    </font>
    <font>
      <sz val="9"/>
      <color indexed="8"/>
      <name val="SansSerif"/>
    </font>
    <font>
      <sz val="8"/>
      <color indexed="8"/>
      <name val="SansSerif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SansSerif"/>
    </font>
    <font>
      <b/>
      <i/>
      <sz val="9"/>
      <name val="Arial"/>
      <family val="2"/>
    </font>
    <font>
      <i/>
      <sz val="8"/>
      <name val="Arial"/>
      <family val="2"/>
    </font>
    <font>
      <b/>
      <i/>
      <sz val="9"/>
      <color theme="1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sz val="9"/>
      <color indexed="8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5" xfId="0" applyFont="1" applyBorder="1" applyProtection="1"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Protection="1">
      <protection locked="0"/>
    </xf>
    <xf numFmtId="0" fontId="0" fillId="0" borderId="8" xfId="0" applyBorder="1" applyProtection="1"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2" fillId="0" borderId="0" xfId="0" applyFont="1" applyProtection="1"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19" fillId="0" borderId="8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14" fillId="0" borderId="8" xfId="0" applyFont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6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2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0" fillId="0" borderId="14" xfId="0" applyBorder="1"/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0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3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49" fontId="5" fillId="0" borderId="8" xfId="0" applyNumberFormat="1" applyFon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14" fontId="9" fillId="0" borderId="8" xfId="0" applyNumberFormat="1" applyFont="1" applyBorder="1" applyAlignment="1" applyProtection="1">
      <alignment vertical="center" wrapText="1"/>
      <protection locked="0"/>
    </xf>
  </cellXfs>
  <cellStyles count="1">
    <cellStyle name="Normale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3"/>
  <sheetViews>
    <sheetView tabSelected="1" zoomScale="120" zoomScaleNormal="120" workbookViewId="0">
      <selection activeCell="A7" sqref="A7"/>
    </sheetView>
  </sheetViews>
  <sheetFormatPr defaultRowHeight="14.4"/>
  <cols>
    <col min="1" max="1" width="24" style="2" customWidth="1"/>
    <col min="2" max="2" width="22.5546875" style="2" customWidth="1"/>
    <col min="3" max="3" width="11.5546875" style="2" customWidth="1"/>
    <col min="4" max="4" width="13.21875" style="2" customWidth="1"/>
    <col min="5" max="5" width="29.44140625" style="2" customWidth="1"/>
    <col min="6" max="7" width="21.5546875" style="2" customWidth="1"/>
    <col min="8" max="8" width="8.88671875" style="2"/>
    <col min="9" max="9" width="12" style="2" customWidth="1"/>
    <col min="10" max="10" width="13.109375" style="2" customWidth="1"/>
    <col min="11" max="11" width="8.88671875" style="2"/>
    <col min="12" max="12" width="3.6640625" style="2" customWidth="1"/>
    <col min="13" max="13" width="14.88671875" style="2" customWidth="1"/>
    <col min="14" max="16384" width="8.88671875" style="2"/>
  </cols>
  <sheetData>
    <row r="1" spans="1:16" ht="18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6" ht="18" customHeight="1">
      <c r="A2" s="70" t="s">
        <v>241</v>
      </c>
      <c r="B2" s="71"/>
      <c r="C2" s="71"/>
      <c r="D2" s="71"/>
      <c r="E2" s="71"/>
      <c r="F2" s="71"/>
      <c r="G2" s="71"/>
      <c r="H2" s="71"/>
      <c r="I2" s="71"/>
      <c r="J2" s="71"/>
    </row>
    <row r="3" spans="1:16" ht="15" thickBot="1">
      <c r="A3" s="1"/>
    </row>
    <row r="4" spans="1:16" ht="15" customHeight="1">
      <c r="A4" s="3" t="s">
        <v>1</v>
      </c>
      <c r="B4" s="3" t="s">
        <v>2</v>
      </c>
      <c r="C4" s="72" t="s">
        <v>3</v>
      </c>
      <c r="D4" s="73"/>
    </row>
    <row r="5" spans="1:16" ht="40.799999999999997" customHeight="1">
      <c r="A5" s="4"/>
      <c r="B5" s="4"/>
      <c r="C5" s="74"/>
      <c r="D5" s="75"/>
    </row>
    <row r="6" spans="1:16" ht="51">
      <c r="A6" s="5" t="s">
        <v>4</v>
      </c>
      <c r="B6" s="5" t="s">
        <v>5</v>
      </c>
      <c r="C6" s="6" t="s">
        <v>6</v>
      </c>
      <c r="D6" s="6" t="s">
        <v>60</v>
      </c>
    </row>
    <row r="7" spans="1:16">
      <c r="A7" s="15"/>
      <c r="B7" s="15"/>
      <c r="C7" s="15" t="s">
        <v>7</v>
      </c>
      <c r="D7" s="15"/>
    </row>
    <row r="8" spans="1:16" ht="51" customHeight="1">
      <c r="A8" s="58" t="s">
        <v>242</v>
      </c>
      <c r="B8" s="59"/>
      <c r="C8" s="59"/>
      <c r="D8" s="59"/>
      <c r="E8" s="60"/>
      <c r="F8" s="26"/>
      <c r="G8" s="26"/>
    </row>
    <row r="9" spans="1:16" ht="17.399999999999999" customHeight="1">
      <c r="A9" s="22" t="s">
        <v>8</v>
      </c>
      <c r="B9" s="22"/>
      <c r="C9" s="22"/>
      <c r="D9" s="22"/>
      <c r="E9" s="22"/>
      <c r="F9" s="22"/>
      <c r="G9" s="22"/>
      <c r="H9" s="22"/>
      <c r="I9" s="22"/>
      <c r="J9" s="22"/>
    </row>
    <row r="10" spans="1:16" ht="66" customHeight="1">
      <c r="A10" s="12" t="s">
        <v>62</v>
      </c>
      <c r="B10" s="13" t="s">
        <v>10</v>
      </c>
      <c r="C10" s="27" t="s">
        <v>57</v>
      </c>
      <c r="D10" s="27" t="s">
        <v>58</v>
      </c>
      <c r="E10" s="7" t="s">
        <v>13</v>
      </c>
      <c r="F10" s="7" t="s">
        <v>63</v>
      </c>
      <c r="G10" s="7" t="s">
        <v>240</v>
      </c>
      <c r="H10" s="12" t="s">
        <v>14</v>
      </c>
      <c r="I10" s="13" t="s">
        <v>15</v>
      </c>
      <c r="J10" s="7" t="s">
        <v>59</v>
      </c>
      <c r="M10" s="29" t="s">
        <v>9</v>
      </c>
      <c r="N10" s="27" t="s">
        <v>10</v>
      </c>
      <c r="O10" s="27" t="s">
        <v>11</v>
      </c>
      <c r="P10" s="30"/>
    </row>
    <row r="11" spans="1:16" ht="14.4" customHeight="1">
      <c r="A11" s="20"/>
      <c r="B11" s="14"/>
      <c r="C11" s="28" t="e">
        <f>VLOOKUP($B11,Foglio1!$B$1:$D$143,2,FALSE)</f>
        <v>#N/A</v>
      </c>
      <c r="D11" s="28" t="e">
        <f>VLOOKUP($B11,Foglio1!$B$1:$D$143,3,FALSE)</f>
        <v>#N/A</v>
      </c>
      <c r="E11" s="11"/>
      <c r="F11" s="11"/>
      <c r="G11" s="87"/>
      <c r="H11" s="11"/>
      <c r="I11" s="91"/>
      <c r="J11" s="8"/>
      <c r="M11" s="61" t="s">
        <v>64</v>
      </c>
      <c r="N11" s="32" t="e">
        <f>MATCH(Foglio1!B2,OPD!B$11:B$174,0)</f>
        <v>#N/A</v>
      </c>
      <c r="O11" s="33" t="e">
        <f>IF(N11&gt;0,"4","0")</f>
        <v>#N/A</v>
      </c>
      <c r="P11" s="34" t="e">
        <f>VALUE(O11)</f>
        <v>#N/A</v>
      </c>
    </row>
    <row r="12" spans="1:16" ht="14.4" customHeight="1">
      <c r="A12" s="20"/>
      <c r="B12" s="14"/>
      <c r="C12" s="28" t="e">
        <f>VLOOKUP($B12,Foglio1!$B$1:$D$143,2,FALSE)</f>
        <v>#N/A</v>
      </c>
      <c r="D12" s="28" t="e">
        <f>VLOOKUP($B12,Foglio1!$B$1:$D$143,3,FALSE)</f>
        <v>#N/A</v>
      </c>
      <c r="E12" s="11"/>
      <c r="F12" s="11"/>
      <c r="G12" s="87"/>
      <c r="H12" s="11"/>
      <c r="I12" s="11"/>
      <c r="J12" s="8"/>
      <c r="M12" s="61"/>
      <c r="N12" s="32" t="e">
        <f>MATCH(Foglio1!B3,OPD!B$11:B$174,0)</f>
        <v>#N/A</v>
      </c>
      <c r="O12" s="33" t="e">
        <f>IF(N12&gt;0,"1","0")</f>
        <v>#N/A</v>
      </c>
      <c r="P12" s="34" t="e">
        <f t="shared" ref="P12:P75" si="0">VALUE(O12)</f>
        <v>#N/A</v>
      </c>
    </row>
    <row r="13" spans="1:16" ht="14.4" customHeight="1">
      <c r="A13" s="20"/>
      <c r="B13" s="14"/>
      <c r="C13" s="28" t="e">
        <f>VLOOKUP($B13,Foglio1!$B$1:$D$143,2,FALSE)</f>
        <v>#N/A</v>
      </c>
      <c r="D13" s="28" t="e">
        <f>VLOOKUP($B13,Foglio1!$B$1:$D$143,3,FALSE)</f>
        <v>#N/A</v>
      </c>
      <c r="E13" s="11"/>
      <c r="F13" s="11"/>
      <c r="G13" s="87"/>
      <c r="H13" s="11"/>
      <c r="I13" s="91"/>
      <c r="J13" s="8"/>
      <c r="M13" s="61"/>
      <c r="N13" s="32" t="e">
        <f>MATCH(Foglio1!B4,OPD!B$11:B$174,0)</f>
        <v>#N/A</v>
      </c>
      <c r="O13" s="33" t="e">
        <f>IF(N13&gt;0,"3","0")</f>
        <v>#N/A</v>
      </c>
      <c r="P13" s="34" t="e">
        <f t="shared" si="0"/>
        <v>#N/A</v>
      </c>
    </row>
    <row r="14" spans="1:16" ht="14.4" customHeight="1">
      <c r="A14" s="20"/>
      <c r="B14" s="14"/>
      <c r="C14" s="28" t="e">
        <f>VLOOKUP($B14,Foglio1!$B$1:$D$143,2,FALSE)</f>
        <v>#N/A</v>
      </c>
      <c r="D14" s="28" t="e">
        <f>VLOOKUP($B14,Foglio1!$B$1:$D$143,3,FALSE)</f>
        <v>#N/A</v>
      </c>
      <c r="E14" s="11"/>
      <c r="F14" s="11"/>
      <c r="G14" s="87"/>
      <c r="H14" s="11"/>
      <c r="I14" s="11"/>
      <c r="J14" s="8"/>
      <c r="M14" s="61"/>
      <c r="N14" s="32" t="e">
        <f>MATCH(Foglio1!B5,OPD!B$11:B$174,0)</f>
        <v>#N/A</v>
      </c>
      <c r="O14" s="33" t="e">
        <f>IF(N14&gt;0,"2","0")</f>
        <v>#N/A</v>
      </c>
      <c r="P14" s="34" t="e">
        <f t="shared" si="0"/>
        <v>#N/A</v>
      </c>
    </row>
    <row r="15" spans="1:16" ht="14.4" customHeight="1">
      <c r="A15" s="20"/>
      <c r="B15" s="14"/>
      <c r="C15" s="28" t="e">
        <f>VLOOKUP($B15,Foglio1!$B$1:$D$143,2,FALSE)</f>
        <v>#N/A</v>
      </c>
      <c r="D15" s="28" t="e">
        <f>VLOOKUP($B15,Foglio1!$B$1:$D$143,3,FALSE)</f>
        <v>#N/A</v>
      </c>
      <c r="E15" s="11"/>
      <c r="F15" s="11"/>
      <c r="G15" s="87"/>
      <c r="H15" s="11"/>
      <c r="I15" s="11"/>
      <c r="J15" s="8"/>
      <c r="M15" s="61" t="s">
        <v>69</v>
      </c>
      <c r="N15" s="32" t="e">
        <f>MATCH(Foglio1!B6,OPD!B$11:B$174,0)</f>
        <v>#N/A</v>
      </c>
      <c r="O15" s="33" t="e">
        <f>IF(N15&gt;0,"1","0")</f>
        <v>#N/A</v>
      </c>
      <c r="P15" s="34" t="e">
        <f t="shared" si="0"/>
        <v>#N/A</v>
      </c>
    </row>
    <row r="16" spans="1:16" ht="14.4" customHeight="1">
      <c r="A16" s="20"/>
      <c r="B16" s="14"/>
      <c r="C16" s="28" t="e">
        <f>VLOOKUP($B16,Foglio1!$B$1:$D$143,2,FALSE)</f>
        <v>#N/A</v>
      </c>
      <c r="D16" s="28" t="e">
        <f>VLOOKUP($B16,Foglio1!$B$1:$D$143,3,FALSE)</f>
        <v>#N/A</v>
      </c>
      <c r="E16" s="11"/>
      <c r="F16" s="11"/>
      <c r="G16" s="87"/>
      <c r="H16" s="11"/>
      <c r="I16" s="11"/>
      <c r="J16" s="8"/>
      <c r="M16" s="61"/>
      <c r="N16" s="32" t="e">
        <f>MATCH(Foglio1!B7,OPD!B$11:B$174,0)</f>
        <v>#N/A</v>
      </c>
      <c r="O16" s="33" t="e">
        <f>IF(N16&gt;0,"3","0")</f>
        <v>#N/A</v>
      </c>
      <c r="P16" s="34" t="e">
        <f t="shared" si="0"/>
        <v>#N/A</v>
      </c>
    </row>
    <row r="17" spans="1:16" ht="14.4" customHeight="1">
      <c r="A17" s="20"/>
      <c r="B17" s="14"/>
      <c r="C17" s="28" t="e">
        <f>VLOOKUP($B17,Foglio1!$B$1:$D$143,2,FALSE)</f>
        <v>#N/A</v>
      </c>
      <c r="D17" s="28" t="e">
        <f>VLOOKUP($B17,Foglio1!$B$1:$D$143,3,FALSE)</f>
        <v>#N/A</v>
      </c>
      <c r="E17" s="11"/>
      <c r="F17" s="11"/>
      <c r="G17" s="87"/>
      <c r="H17" s="11"/>
      <c r="I17" s="11"/>
      <c r="J17" s="8"/>
      <c r="M17" s="61"/>
      <c r="N17" s="32" t="e">
        <f>MATCH(Foglio1!B8,OPD!B$11:B$174,0)</f>
        <v>#N/A</v>
      </c>
      <c r="O17" s="33" t="e">
        <f t="shared" ref="O17:O77" si="1">IF(N17&gt;0,"2","0")</f>
        <v>#N/A</v>
      </c>
      <c r="P17" s="34" t="e">
        <f t="shared" si="0"/>
        <v>#N/A</v>
      </c>
    </row>
    <row r="18" spans="1:16" ht="14.4" customHeight="1">
      <c r="A18" s="20"/>
      <c r="B18" s="14"/>
      <c r="C18" s="28" t="e">
        <f>VLOOKUP($B18,Foglio1!$B$1:$D$143,2,FALSE)</f>
        <v>#N/A</v>
      </c>
      <c r="D18" s="28" t="e">
        <f>VLOOKUP($B18,Foglio1!$B$1:$D$143,3,FALSE)</f>
        <v>#N/A</v>
      </c>
      <c r="E18" s="8"/>
      <c r="F18" s="8"/>
      <c r="G18" s="87"/>
      <c r="H18" s="8"/>
      <c r="I18" s="8"/>
      <c r="J18" s="8"/>
      <c r="M18" s="61" t="s">
        <v>73</v>
      </c>
      <c r="N18" s="32" t="e">
        <f>MATCH(Foglio1!B9,OPD!B$11:B$174,0)</f>
        <v>#N/A</v>
      </c>
      <c r="O18" s="33" t="e">
        <f t="shared" si="1"/>
        <v>#N/A</v>
      </c>
      <c r="P18" s="34" t="e">
        <f t="shared" si="0"/>
        <v>#N/A</v>
      </c>
    </row>
    <row r="19" spans="1:16" ht="14.4" customHeight="1">
      <c r="A19" s="20"/>
      <c r="B19" s="14"/>
      <c r="C19" s="28" t="e">
        <f>VLOOKUP($B19,Foglio1!$B$1:$D$143,2,FALSE)</f>
        <v>#N/A</v>
      </c>
      <c r="D19" s="28" t="e">
        <f>VLOOKUP($B19,Foglio1!$B$1:$D$143,3,FALSE)</f>
        <v>#N/A</v>
      </c>
      <c r="E19" s="8"/>
      <c r="F19" s="8"/>
      <c r="G19" s="87"/>
      <c r="H19" s="8"/>
      <c r="I19" s="8"/>
      <c r="J19" s="8"/>
      <c r="M19" s="61"/>
      <c r="N19" s="32" t="e">
        <f>MATCH(Foglio1!B10,OPD!B$11:B$174,0)</f>
        <v>#N/A</v>
      </c>
      <c r="O19" s="33" t="e">
        <f>IF(N19&gt;0,"3","0")</f>
        <v>#N/A</v>
      </c>
      <c r="P19" s="34" t="e">
        <f t="shared" si="0"/>
        <v>#N/A</v>
      </c>
    </row>
    <row r="20" spans="1:16" ht="14.4" customHeight="1">
      <c r="A20" s="20"/>
      <c r="B20" s="14"/>
      <c r="C20" s="28" t="e">
        <f>VLOOKUP($B20,Foglio1!$B$1:$D$143,2,FALSE)</f>
        <v>#N/A</v>
      </c>
      <c r="D20" s="28" t="e">
        <f>VLOOKUP($B20,Foglio1!$B$1:$D$143,3,FALSE)</f>
        <v>#N/A</v>
      </c>
      <c r="E20" s="8"/>
      <c r="F20" s="8"/>
      <c r="G20" s="87"/>
      <c r="H20" s="8"/>
      <c r="I20" s="8"/>
      <c r="J20" s="8"/>
      <c r="M20" s="61"/>
      <c r="N20" s="32" t="e">
        <f>MATCH(Foglio1!B11,OPD!B$11:B$174,0)</f>
        <v>#N/A</v>
      </c>
      <c r="O20" s="33" t="e">
        <f>IF(N20&gt;0,"4","0")</f>
        <v>#N/A</v>
      </c>
      <c r="P20" s="34" t="e">
        <f t="shared" si="0"/>
        <v>#N/A</v>
      </c>
    </row>
    <row r="21" spans="1:16" ht="22.8">
      <c r="A21" s="20"/>
      <c r="B21" s="14"/>
      <c r="C21" s="28" t="e">
        <f>VLOOKUP($B21,Foglio1!$B$1:$D$143,2,FALSE)</f>
        <v>#N/A</v>
      </c>
      <c r="D21" s="28" t="e">
        <f>VLOOKUP($B21,Foglio1!$B$1:$D$143,3,FALSE)</f>
        <v>#N/A</v>
      </c>
      <c r="E21" s="8"/>
      <c r="F21" s="8"/>
      <c r="G21" s="87"/>
      <c r="H21" s="8"/>
      <c r="I21" s="8"/>
      <c r="J21" s="8"/>
      <c r="M21" s="31" t="s">
        <v>77</v>
      </c>
      <c r="N21" s="32" t="e">
        <f>MATCH(Foglio1!B12,OPD!B$11:B$174,0)</f>
        <v>#N/A</v>
      </c>
      <c r="O21" s="33" t="e">
        <f>IF(N21&gt;0,"6","0")</f>
        <v>#N/A</v>
      </c>
      <c r="P21" s="34" t="e">
        <f t="shared" si="0"/>
        <v>#N/A</v>
      </c>
    </row>
    <row r="22" spans="1:16" ht="22.8">
      <c r="A22" s="20"/>
      <c r="B22" s="14"/>
      <c r="C22" s="28" t="e">
        <f>VLOOKUP($B22,Foglio1!$B$1:$D$143,2,FALSE)</f>
        <v>#N/A</v>
      </c>
      <c r="D22" s="28" t="e">
        <f>VLOOKUP($B22,Foglio1!$B$1:$D$143,3,FALSE)</f>
        <v>#N/A</v>
      </c>
      <c r="E22" s="8"/>
      <c r="F22" s="8"/>
      <c r="G22" s="87"/>
      <c r="H22" s="8"/>
      <c r="I22" s="8"/>
      <c r="J22" s="8"/>
      <c r="M22" s="31" t="s">
        <v>78</v>
      </c>
      <c r="N22" s="32" t="e">
        <f>MATCH(Foglio1!B13,OPD!B$11:B$174,0)</f>
        <v>#N/A</v>
      </c>
      <c r="O22" s="33" t="e">
        <f>IF(N22&gt;0,"7","0")</f>
        <v>#N/A</v>
      </c>
      <c r="P22" s="34" t="e">
        <f t="shared" si="0"/>
        <v>#N/A</v>
      </c>
    </row>
    <row r="23" spans="1:16" ht="34.200000000000003">
      <c r="A23" s="20"/>
      <c r="B23" s="14"/>
      <c r="C23" s="28" t="e">
        <f>VLOOKUP($B23,Foglio1!$B$1:$D$143,2,FALSE)</f>
        <v>#N/A</v>
      </c>
      <c r="D23" s="28" t="e">
        <f>VLOOKUP($B23,Foglio1!$B$1:$D$143,3,FALSE)</f>
        <v>#N/A</v>
      </c>
      <c r="E23" s="8"/>
      <c r="F23" s="8"/>
      <c r="G23" s="87"/>
      <c r="H23" s="8"/>
      <c r="I23" s="8"/>
      <c r="J23" s="8"/>
      <c r="M23" s="31" t="s">
        <v>79</v>
      </c>
      <c r="N23" s="32" t="e">
        <f>MATCH(Foglio1!B14,OPD!B$11:B$174,0)</f>
        <v>#N/A</v>
      </c>
      <c r="O23" s="33" t="e">
        <f>IF(N23&gt;0,"7","0")</f>
        <v>#N/A</v>
      </c>
      <c r="P23" s="34" t="e">
        <f t="shared" si="0"/>
        <v>#N/A</v>
      </c>
    </row>
    <row r="24" spans="1:16" ht="14.4" customHeight="1">
      <c r="A24" s="20"/>
      <c r="B24" s="14"/>
      <c r="C24" s="28" t="e">
        <f>VLOOKUP($B24,Foglio1!$B$1:$D$143,2,FALSE)</f>
        <v>#N/A</v>
      </c>
      <c r="D24" s="28" t="e">
        <f>VLOOKUP($B24,Foglio1!$B$1:$D$143,3,FALSE)</f>
        <v>#N/A</v>
      </c>
      <c r="E24" s="8"/>
      <c r="F24" s="8"/>
      <c r="G24" s="87"/>
      <c r="H24" s="8"/>
      <c r="I24" s="8"/>
      <c r="J24" s="8"/>
      <c r="M24" s="61" t="s">
        <v>80</v>
      </c>
      <c r="N24" s="32" t="e">
        <f>MATCH(Foglio1!B15,OPD!B$11:B$174,0)</f>
        <v>#N/A</v>
      </c>
      <c r="O24" s="33" t="e">
        <f>IF(N24&gt;0,"1","0")</f>
        <v>#N/A</v>
      </c>
      <c r="P24" s="34" t="e">
        <f t="shared" si="0"/>
        <v>#N/A</v>
      </c>
    </row>
    <row r="25" spans="1:16" ht="14.4" customHeight="1">
      <c r="A25" s="20"/>
      <c r="B25" s="14"/>
      <c r="C25" s="28" t="e">
        <f>VLOOKUP($B25,Foglio1!$B$1:$D$143,2,FALSE)</f>
        <v>#N/A</v>
      </c>
      <c r="D25" s="28" t="e">
        <f>VLOOKUP($B25,Foglio1!$B$1:$D$143,3,FALSE)</f>
        <v>#N/A</v>
      </c>
      <c r="E25" s="8"/>
      <c r="F25" s="8"/>
      <c r="G25" s="87"/>
      <c r="H25" s="8"/>
      <c r="I25" s="8"/>
      <c r="J25" s="8"/>
      <c r="M25" s="61"/>
      <c r="N25" s="32" t="e">
        <f>MATCH(Foglio1!B16,OPD!B$11:B$174,0)</f>
        <v>#N/A</v>
      </c>
      <c r="O25" s="33" t="e">
        <f>IF(N25&gt;0,"2","0")</f>
        <v>#N/A</v>
      </c>
      <c r="P25" s="34" t="e">
        <f t="shared" si="0"/>
        <v>#N/A</v>
      </c>
    </row>
    <row r="26" spans="1:16" ht="14.4" customHeight="1">
      <c r="A26" s="20"/>
      <c r="B26" s="14"/>
      <c r="C26" s="28" t="e">
        <f>VLOOKUP($B26,Foglio1!$B$1:$D$143,2,FALSE)</f>
        <v>#N/A</v>
      </c>
      <c r="D26" s="28" t="e">
        <f>VLOOKUP($B26,Foglio1!$B$1:$D$143,3,FALSE)</f>
        <v>#N/A</v>
      </c>
      <c r="E26" s="8"/>
      <c r="F26" s="8"/>
      <c r="G26" s="87"/>
      <c r="H26" s="8"/>
      <c r="I26" s="8"/>
      <c r="J26" s="8"/>
      <c r="M26" s="61"/>
      <c r="N26" s="32" t="e">
        <f>MATCH(Foglio1!B17,OPD!B$11:B$174,0)</f>
        <v>#N/A</v>
      </c>
      <c r="O26" s="33" t="e">
        <f>IF(N26&gt;0,"4","0")</f>
        <v>#N/A</v>
      </c>
      <c r="P26" s="34" t="e">
        <f t="shared" si="0"/>
        <v>#N/A</v>
      </c>
    </row>
    <row r="27" spans="1:16" ht="14.4" customHeight="1">
      <c r="A27" s="20"/>
      <c r="B27" s="14"/>
      <c r="C27" s="28" t="e">
        <f>VLOOKUP($B27,Foglio1!$B$1:$D$143,2,FALSE)</f>
        <v>#N/A</v>
      </c>
      <c r="D27" s="28" t="e">
        <f>VLOOKUP($B27,Foglio1!$B$1:$D$143,3,FALSE)</f>
        <v>#N/A</v>
      </c>
      <c r="E27" s="8"/>
      <c r="F27" s="8"/>
      <c r="G27" s="87"/>
      <c r="H27" s="8"/>
      <c r="I27" s="8"/>
      <c r="J27" s="8"/>
      <c r="M27" s="61"/>
      <c r="N27" s="32" t="e">
        <f>MATCH(Foglio1!B18,OPD!B$11:B$174,0)</f>
        <v>#N/A</v>
      </c>
      <c r="O27" s="33" t="e">
        <f>IF(N27&gt;0,"1","0")</f>
        <v>#N/A</v>
      </c>
      <c r="P27" s="34" t="e">
        <f t="shared" si="0"/>
        <v>#N/A</v>
      </c>
    </row>
    <row r="28" spans="1:16" ht="14.4" customHeight="1">
      <c r="A28" s="20"/>
      <c r="B28" s="14"/>
      <c r="C28" s="28" t="e">
        <f>VLOOKUP($B28,Foglio1!$B$1:$D$143,2,FALSE)</f>
        <v>#N/A</v>
      </c>
      <c r="D28" s="28" t="e">
        <f>VLOOKUP($B28,Foglio1!$B$1:$D$143,3,FALSE)</f>
        <v>#N/A</v>
      </c>
      <c r="E28" s="8"/>
      <c r="F28" s="8"/>
      <c r="G28" s="87"/>
      <c r="H28" s="8"/>
      <c r="I28" s="8"/>
      <c r="J28" s="8"/>
      <c r="M28" s="61"/>
      <c r="N28" s="32" t="e">
        <f>MATCH(Foglio1!B19,OPD!B$11:B$174,0)</f>
        <v>#N/A</v>
      </c>
      <c r="O28" s="33" t="e">
        <f>IF(N28&gt;0,"4","0")</f>
        <v>#N/A</v>
      </c>
      <c r="P28" s="34" t="e">
        <f t="shared" si="0"/>
        <v>#N/A</v>
      </c>
    </row>
    <row r="29" spans="1:16" ht="14.4" customHeight="1">
      <c r="A29" s="20"/>
      <c r="B29" s="14"/>
      <c r="C29" s="28" t="e">
        <f>VLOOKUP($B29,Foglio1!$B$1:$D$143,2,FALSE)</f>
        <v>#N/A</v>
      </c>
      <c r="D29" s="28" t="e">
        <f>VLOOKUP($B29,Foglio1!$B$1:$D$143,3,FALSE)</f>
        <v>#N/A</v>
      </c>
      <c r="E29" s="8"/>
      <c r="F29" s="8"/>
      <c r="G29" s="87"/>
      <c r="H29" s="8"/>
      <c r="I29" s="8"/>
      <c r="J29" s="8"/>
      <c r="M29" s="61"/>
      <c r="N29" s="32" t="e">
        <f>MATCH(Foglio1!B20,OPD!B$11:B$174,0)</f>
        <v>#N/A</v>
      </c>
      <c r="O29" s="33" t="e">
        <f>IF(N29&gt;0,"1","0")</f>
        <v>#N/A</v>
      </c>
      <c r="P29" s="34" t="e">
        <f t="shared" si="0"/>
        <v>#N/A</v>
      </c>
    </row>
    <row r="30" spans="1:16" ht="26.4" customHeight="1">
      <c r="A30" s="20"/>
      <c r="B30" s="14"/>
      <c r="C30" s="28" t="e">
        <f>VLOOKUP($B30,Foglio1!$B$1:$D$143,2,FALSE)</f>
        <v>#N/A</v>
      </c>
      <c r="D30" s="28" t="e">
        <f>VLOOKUP($B30,Foglio1!$B$1:$D$143,3,FALSE)</f>
        <v>#N/A</v>
      </c>
      <c r="E30" s="8"/>
      <c r="F30" s="8"/>
      <c r="G30" s="87"/>
      <c r="H30" s="8"/>
      <c r="I30" s="8"/>
      <c r="J30" s="8"/>
      <c r="M30" s="35" t="s">
        <v>235</v>
      </c>
      <c r="N30" s="32"/>
      <c r="O30" s="33"/>
      <c r="P30" s="34"/>
    </row>
    <row r="31" spans="1:16" ht="14.4" customHeight="1">
      <c r="A31" s="20"/>
      <c r="B31" s="14"/>
      <c r="C31" s="28" t="e">
        <f>VLOOKUP($B31,Foglio1!$B$1:$D$143,2,FALSE)</f>
        <v>#N/A</v>
      </c>
      <c r="D31" s="28" t="e">
        <f>VLOOKUP($B31,Foglio1!$B$1:$D$143,3,FALSE)</f>
        <v>#N/A</v>
      </c>
      <c r="E31" s="8"/>
      <c r="F31" s="8"/>
      <c r="G31" s="87"/>
      <c r="H31" s="8"/>
      <c r="I31" s="8"/>
      <c r="J31" s="8"/>
      <c r="M31" s="61" t="s">
        <v>87</v>
      </c>
      <c r="N31" s="32" t="e">
        <f>MATCH(Foglio1!B22,OPD!B$11:B$174,0)</f>
        <v>#N/A</v>
      </c>
      <c r="O31" s="33" t="e">
        <f>IF(N31&gt;0,"1","0")</f>
        <v>#N/A</v>
      </c>
      <c r="P31" s="34" t="e">
        <f t="shared" si="0"/>
        <v>#N/A</v>
      </c>
    </row>
    <row r="32" spans="1:16" ht="14.4" customHeight="1">
      <c r="A32" s="20"/>
      <c r="B32" s="14"/>
      <c r="C32" s="28" t="e">
        <f>VLOOKUP($B32,Foglio1!$B$1:$D$143,2,FALSE)</f>
        <v>#N/A</v>
      </c>
      <c r="D32" s="28" t="e">
        <f>VLOOKUP($B32,Foglio1!$B$1:$D$143,3,FALSE)</f>
        <v>#N/A</v>
      </c>
      <c r="E32" s="8"/>
      <c r="F32" s="8"/>
      <c r="G32" s="87"/>
      <c r="H32" s="8"/>
      <c r="I32" s="8"/>
      <c r="J32" s="8"/>
      <c r="M32" s="61"/>
      <c r="N32" s="32" t="e">
        <f>MATCH(Foglio1!B23,OPD!B$11:B$174,0)</f>
        <v>#N/A</v>
      </c>
      <c r="O32" s="33" t="e">
        <f>IF(N32&gt;0,"1","0")</f>
        <v>#N/A</v>
      </c>
      <c r="P32" s="34" t="e">
        <f t="shared" si="0"/>
        <v>#N/A</v>
      </c>
    </row>
    <row r="33" spans="1:16" ht="14.4" customHeight="1">
      <c r="A33" s="20"/>
      <c r="B33" s="14"/>
      <c r="C33" s="28" t="e">
        <f>VLOOKUP($B33,Foglio1!$B$1:$D$143,2,FALSE)</f>
        <v>#N/A</v>
      </c>
      <c r="D33" s="28" t="e">
        <f>VLOOKUP($B33,Foglio1!$B$1:$D$143,3,FALSE)</f>
        <v>#N/A</v>
      </c>
      <c r="E33" s="8"/>
      <c r="F33" s="8"/>
      <c r="G33" s="87"/>
      <c r="H33" s="8"/>
      <c r="I33" s="8"/>
      <c r="J33" s="8"/>
      <c r="M33" s="61"/>
      <c r="N33" s="32" t="e">
        <f>MATCH(Foglio1!B24,OPD!B$11:B$174,0)</f>
        <v>#N/A</v>
      </c>
      <c r="O33" s="33" t="e">
        <f>IF(N33&gt;0,"1","0")</f>
        <v>#N/A</v>
      </c>
      <c r="P33" s="34" t="e">
        <f t="shared" si="0"/>
        <v>#N/A</v>
      </c>
    </row>
    <row r="34" spans="1:16" ht="14.4" customHeight="1">
      <c r="A34" s="20"/>
      <c r="B34" s="14"/>
      <c r="C34" s="28" t="e">
        <f>VLOOKUP($B34,Foglio1!$B$1:$D$143,2,FALSE)</f>
        <v>#N/A</v>
      </c>
      <c r="D34" s="28" t="e">
        <f>VLOOKUP($B34,Foglio1!$B$1:$D$143,3,FALSE)</f>
        <v>#N/A</v>
      </c>
      <c r="E34" s="8"/>
      <c r="F34" s="8"/>
      <c r="G34" s="87"/>
      <c r="H34" s="8"/>
      <c r="I34" s="8"/>
      <c r="J34" s="9"/>
      <c r="M34" s="61"/>
      <c r="N34" s="32" t="e">
        <f>MATCH(Foglio1!B25,OPD!B$11:B$174,0)</f>
        <v>#N/A</v>
      </c>
      <c r="O34" s="33" t="e">
        <f>IF(N34&gt;0,"5","0")</f>
        <v>#N/A</v>
      </c>
      <c r="P34" s="34" t="e">
        <f t="shared" si="0"/>
        <v>#N/A</v>
      </c>
    </row>
    <row r="35" spans="1:16" ht="14.4" customHeight="1">
      <c r="A35" s="20"/>
      <c r="B35" s="14"/>
      <c r="C35" s="28" t="e">
        <f>VLOOKUP($B35,Foglio1!$B$1:$D$143,2,FALSE)</f>
        <v>#N/A</v>
      </c>
      <c r="D35" s="28" t="e">
        <f>VLOOKUP($B35,Foglio1!$B$1:$D$143,3,FALSE)</f>
        <v>#N/A</v>
      </c>
      <c r="E35" s="8"/>
      <c r="F35" s="8"/>
      <c r="G35" s="87"/>
      <c r="H35" s="8"/>
      <c r="I35" s="8"/>
      <c r="J35" s="9"/>
      <c r="M35" s="61" t="s">
        <v>92</v>
      </c>
      <c r="N35" s="32" t="e">
        <f>MATCH(Foglio1!B26,OPD!B$11:B$174,0)</f>
        <v>#N/A</v>
      </c>
      <c r="O35" s="33" t="e">
        <f>IF(N35&gt;0,"4","0")</f>
        <v>#N/A</v>
      </c>
      <c r="P35" s="34" t="e">
        <f t="shared" si="0"/>
        <v>#N/A</v>
      </c>
    </row>
    <row r="36" spans="1:16" ht="14.4" customHeight="1">
      <c r="A36" s="20"/>
      <c r="B36" s="14"/>
      <c r="C36" s="28" t="e">
        <f>VLOOKUP($B36,Foglio1!$B$1:$D$143,2,FALSE)</f>
        <v>#N/A</v>
      </c>
      <c r="D36" s="28" t="e">
        <f>VLOOKUP($B36,Foglio1!$B$1:$D$143,3,FALSE)</f>
        <v>#N/A</v>
      </c>
      <c r="E36" s="8"/>
      <c r="F36" s="8"/>
      <c r="G36" s="87"/>
      <c r="H36" s="8"/>
      <c r="I36" s="8"/>
      <c r="J36" s="9"/>
      <c r="M36" s="61"/>
      <c r="N36" s="32" t="e">
        <f>MATCH(Foglio1!B27,OPD!B$11:B$174,0)</f>
        <v>#N/A</v>
      </c>
      <c r="O36" s="33" t="e">
        <f>IF(N36&gt;0,"4","0")</f>
        <v>#N/A</v>
      </c>
      <c r="P36" s="34" t="e">
        <f t="shared" si="0"/>
        <v>#N/A</v>
      </c>
    </row>
    <row r="37" spans="1:16" ht="14.4" customHeight="1">
      <c r="A37" s="20"/>
      <c r="B37" s="14"/>
      <c r="C37" s="28" t="e">
        <f>VLOOKUP($B37,Foglio1!$B$1:$D$143,2,FALSE)</f>
        <v>#N/A</v>
      </c>
      <c r="D37" s="28" t="e">
        <f>VLOOKUP($B37,Foglio1!$B$1:$D$143,3,FALSE)</f>
        <v>#N/A</v>
      </c>
      <c r="E37" s="8"/>
      <c r="F37" s="8"/>
      <c r="G37" s="87"/>
      <c r="H37" s="8"/>
      <c r="I37" s="8"/>
      <c r="J37" s="9"/>
      <c r="M37" s="61"/>
      <c r="N37" s="32" t="e">
        <f>MATCH(Foglio1!B28,OPD!B$11:B$174,0)</f>
        <v>#N/A</v>
      </c>
      <c r="O37" s="33" t="e">
        <f t="shared" si="1"/>
        <v>#N/A</v>
      </c>
      <c r="P37" s="34" t="e">
        <f t="shared" si="0"/>
        <v>#N/A</v>
      </c>
    </row>
    <row r="38" spans="1:16" ht="14.4" customHeight="1">
      <c r="A38" s="20"/>
      <c r="B38" s="14"/>
      <c r="C38" s="28" t="e">
        <f>VLOOKUP($B38,Foglio1!$B$1:$D$143,2,FALSE)</f>
        <v>#N/A</v>
      </c>
      <c r="D38" s="28" t="e">
        <f>VLOOKUP($B38,Foglio1!$B$1:$D$143,3,FALSE)</f>
        <v>#N/A</v>
      </c>
      <c r="E38" s="8"/>
      <c r="F38" s="8"/>
      <c r="G38" s="87"/>
      <c r="H38" s="8"/>
      <c r="I38" s="8"/>
      <c r="J38" s="9"/>
      <c r="M38" s="61" t="s">
        <v>96</v>
      </c>
      <c r="N38" s="32" t="e">
        <f>MATCH(Foglio1!B29,OPD!B$11:B$174,0)</f>
        <v>#N/A</v>
      </c>
      <c r="O38" s="33" t="e">
        <f t="shared" si="1"/>
        <v>#N/A</v>
      </c>
      <c r="P38" s="34" t="e">
        <f t="shared" si="0"/>
        <v>#N/A</v>
      </c>
    </row>
    <row r="39" spans="1:16" ht="14.4" customHeight="1">
      <c r="A39" s="20"/>
      <c r="B39" s="14"/>
      <c r="C39" s="28" t="e">
        <f>VLOOKUP($B39,Foglio1!$B$1:$D$143,2,FALSE)</f>
        <v>#N/A</v>
      </c>
      <c r="D39" s="28" t="e">
        <f>VLOOKUP($B39,Foglio1!$B$1:$D$143,3,FALSE)</f>
        <v>#N/A</v>
      </c>
      <c r="E39" s="8"/>
      <c r="F39" s="8"/>
      <c r="G39" s="87"/>
      <c r="H39" s="8"/>
      <c r="I39" s="8"/>
      <c r="J39" s="9"/>
      <c r="M39" s="61"/>
      <c r="N39" s="32" t="e">
        <f>MATCH(Foglio1!B30,OPD!B$11:B$174,0)</f>
        <v>#N/A</v>
      </c>
      <c r="O39" s="33" t="e">
        <f>IF(N39&gt;0,"4","0")</f>
        <v>#N/A</v>
      </c>
      <c r="P39" s="34" t="e">
        <f t="shared" si="0"/>
        <v>#N/A</v>
      </c>
    </row>
    <row r="40" spans="1:16" ht="14.4" customHeight="1">
      <c r="A40" s="20"/>
      <c r="B40" s="14"/>
      <c r="C40" s="28" t="e">
        <f>VLOOKUP($B40,Foglio1!$B$1:$D$143,2,FALSE)</f>
        <v>#N/A</v>
      </c>
      <c r="D40" s="28" t="e">
        <f>VLOOKUP($B40,Foglio1!$B$1:$D$143,3,FALSE)</f>
        <v>#N/A</v>
      </c>
      <c r="E40" s="8"/>
      <c r="F40" s="8"/>
      <c r="G40" s="87"/>
      <c r="H40" s="8"/>
      <c r="I40" s="8"/>
      <c r="J40" s="9"/>
      <c r="M40" s="61"/>
      <c r="N40" s="32" t="e">
        <f>MATCH(Foglio1!B31,OPD!B$11:B$174,0)</f>
        <v>#N/A</v>
      </c>
      <c r="O40" s="33" t="e">
        <f t="shared" si="1"/>
        <v>#N/A</v>
      </c>
      <c r="P40" s="34" t="e">
        <f t="shared" si="0"/>
        <v>#N/A</v>
      </c>
    </row>
    <row r="41" spans="1:16" ht="14.4" customHeight="1">
      <c r="A41" s="20"/>
      <c r="B41" s="14"/>
      <c r="C41" s="28" t="e">
        <f>VLOOKUP($B41,Foglio1!$B$1:$D$143,2,FALSE)</f>
        <v>#N/A</v>
      </c>
      <c r="D41" s="28" t="e">
        <f>VLOOKUP($B41,Foglio1!$B$1:$D$143,3,FALSE)</f>
        <v>#N/A</v>
      </c>
      <c r="E41" s="8"/>
      <c r="F41" s="8"/>
      <c r="G41" s="87"/>
      <c r="H41" s="8"/>
      <c r="I41" s="8"/>
      <c r="J41" s="9"/>
      <c r="M41" s="61"/>
      <c r="N41" s="32" t="e">
        <f>MATCH(Foglio1!B32,OPD!B$11:B$174,0)</f>
        <v>#N/A</v>
      </c>
      <c r="O41" s="33" t="e">
        <f t="shared" si="1"/>
        <v>#N/A</v>
      </c>
      <c r="P41" s="34" t="e">
        <f t="shared" si="0"/>
        <v>#N/A</v>
      </c>
    </row>
    <row r="42" spans="1:16" ht="14.4" customHeight="1">
      <c r="A42" s="20"/>
      <c r="B42" s="14"/>
      <c r="C42" s="28" t="e">
        <f>VLOOKUP($B42,Foglio1!$B$1:$D$143,2,FALSE)</f>
        <v>#N/A</v>
      </c>
      <c r="D42" s="28" t="e">
        <f>VLOOKUP($B42,Foglio1!$B$1:$D$143,3,FALSE)</f>
        <v>#N/A</v>
      </c>
      <c r="E42" s="8"/>
      <c r="F42" s="8"/>
      <c r="G42" s="87"/>
      <c r="H42" s="8"/>
      <c r="I42" s="8"/>
      <c r="J42" s="9"/>
      <c r="M42" s="61"/>
      <c r="N42" s="32" t="e">
        <f>MATCH(Foglio1!B33,OPD!B$11:B$174,0)</f>
        <v>#N/A</v>
      </c>
      <c r="O42" s="33" t="e">
        <f>IF(N42&gt;0,"3","0")</f>
        <v>#N/A</v>
      </c>
      <c r="P42" s="34" t="e">
        <f t="shared" si="0"/>
        <v>#N/A</v>
      </c>
    </row>
    <row r="43" spans="1:16" ht="34.200000000000003">
      <c r="A43" s="20"/>
      <c r="B43" s="14"/>
      <c r="C43" s="28" t="e">
        <f>VLOOKUP($B43,Foglio1!$B$1:$D$143,2,FALSE)</f>
        <v>#N/A</v>
      </c>
      <c r="D43" s="28" t="e">
        <f>VLOOKUP($B43,Foglio1!$B$1:$D$143,3,FALSE)</f>
        <v>#N/A</v>
      </c>
      <c r="E43" s="8"/>
      <c r="F43" s="8"/>
      <c r="G43" s="87"/>
      <c r="H43" s="8"/>
      <c r="I43" s="8"/>
      <c r="J43" s="9"/>
      <c r="M43" s="31" t="s">
        <v>102</v>
      </c>
      <c r="N43" s="32" t="e">
        <f>MATCH(Foglio1!B34,OPD!B$11:B$174,0)</f>
        <v>#N/A</v>
      </c>
      <c r="O43" s="33" t="e">
        <f>IF(N43&gt;0,"7","0")</f>
        <v>#N/A</v>
      </c>
      <c r="P43" s="34" t="e">
        <f t="shared" si="0"/>
        <v>#N/A</v>
      </c>
    </row>
    <row r="44" spans="1:16" ht="14.4" customHeight="1">
      <c r="A44" s="20"/>
      <c r="B44" s="14"/>
      <c r="C44" s="28" t="e">
        <f>VLOOKUP($B44,Foglio1!$B$1:$D$143,2,FALSE)</f>
        <v>#N/A</v>
      </c>
      <c r="D44" s="28" t="e">
        <f>VLOOKUP($B44,Foglio1!$B$1:$D$143,3,FALSE)</f>
        <v>#N/A</v>
      </c>
      <c r="E44" s="8"/>
      <c r="F44" s="8"/>
      <c r="G44" s="87"/>
      <c r="H44" s="8"/>
      <c r="I44" s="8"/>
      <c r="J44" s="9"/>
      <c r="M44" s="61" t="s">
        <v>103</v>
      </c>
      <c r="N44" s="32" t="e">
        <f>MATCH(Foglio1!B35,OPD!B$11:B$174,0)</f>
        <v>#N/A</v>
      </c>
      <c r="O44" s="33" t="e">
        <f>IF(N44&gt;0,"1","0")</f>
        <v>#N/A</v>
      </c>
      <c r="P44" s="34" t="e">
        <f t="shared" si="0"/>
        <v>#N/A</v>
      </c>
    </row>
    <row r="45" spans="1:16" ht="14.4" customHeight="1">
      <c r="A45" s="20"/>
      <c r="B45" s="14"/>
      <c r="C45" s="28" t="e">
        <f>VLOOKUP($B45,Foglio1!$B$1:$D$143,2,FALSE)</f>
        <v>#N/A</v>
      </c>
      <c r="D45" s="28" t="e">
        <f>VLOOKUP($B45,Foglio1!$B$1:$D$143,3,FALSE)</f>
        <v>#N/A</v>
      </c>
      <c r="E45" s="8"/>
      <c r="F45" s="8"/>
      <c r="G45" s="87"/>
      <c r="H45" s="8"/>
      <c r="I45" s="8"/>
      <c r="J45" s="9"/>
      <c r="M45" s="61"/>
      <c r="N45" s="32" t="e">
        <f>MATCH(Foglio1!B36,OPD!B$11:B$174,0)</f>
        <v>#N/A</v>
      </c>
      <c r="O45" s="33" t="e">
        <f t="shared" ref="O45:O54" si="2">IF(N45&gt;0,"1","0")</f>
        <v>#N/A</v>
      </c>
      <c r="P45" s="34" t="e">
        <f t="shared" si="0"/>
        <v>#N/A</v>
      </c>
    </row>
    <row r="46" spans="1:16" ht="14.4" customHeight="1">
      <c r="A46" s="20"/>
      <c r="B46" s="14"/>
      <c r="C46" s="28" t="e">
        <f>VLOOKUP($B46,Foglio1!$B$1:$D$143,2,FALSE)</f>
        <v>#N/A</v>
      </c>
      <c r="D46" s="28" t="e">
        <f>VLOOKUP($B46,Foglio1!$B$1:$D$143,3,FALSE)</f>
        <v>#N/A</v>
      </c>
      <c r="E46" s="8"/>
      <c r="F46" s="8"/>
      <c r="G46" s="87"/>
      <c r="H46" s="8"/>
      <c r="I46" s="8"/>
      <c r="J46" s="9"/>
      <c r="M46" s="61"/>
      <c r="N46" s="32" t="e">
        <f>MATCH(Foglio1!B37,OPD!B$11:B$174,0)</f>
        <v>#N/A</v>
      </c>
      <c r="O46" s="33" t="e">
        <f t="shared" si="2"/>
        <v>#N/A</v>
      </c>
      <c r="P46" s="34" t="e">
        <f t="shared" si="0"/>
        <v>#N/A</v>
      </c>
    </row>
    <row r="47" spans="1:16" ht="14.4" customHeight="1">
      <c r="A47" s="20"/>
      <c r="B47" s="14"/>
      <c r="C47" s="28" t="e">
        <f>VLOOKUP($B47,Foglio1!$B$1:$D$143,2,FALSE)</f>
        <v>#N/A</v>
      </c>
      <c r="D47" s="28" t="e">
        <f>VLOOKUP($B47,Foglio1!$B$1:$D$143,3,FALSE)</f>
        <v>#N/A</v>
      </c>
      <c r="E47" s="8"/>
      <c r="F47" s="8"/>
      <c r="G47" s="87"/>
      <c r="H47" s="8"/>
      <c r="I47" s="8"/>
      <c r="J47" s="9"/>
      <c r="M47" s="61"/>
      <c r="N47" s="32" t="e">
        <f>MATCH(Foglio1!B38,OPD!B$11:B$174,0)</f>
        <v>#N/A</v>
      </c>
      <c r="O47" s="33" t="e">
        <f t="shared" si="2"/>
        <v>#N/A</v>
      </c>
      <c r="P47" s="34" t="e">
        <f t="shared" si="0"/>
        <v>#N/A</v>
      </c>
    </row>
    <row r="48" spans="1:16" ht="14.4" customHeight="1">
      <c r="A48" s="20"/>
      <c r="B48" s="14"/>
      <c r="C48" s="28" t="e">
        <f>VLOOKUP($B48,Foglio1!$B$1:$D$143,2,FALSE)</f>
        <v>#N/A</v>
      </c>
      <c r="D48" s="28" t="e">
        <f>VLOOKUP($B48,Foglio1!$B$1:$D$143,3,FALSE)</f>
        <v>#N/A</v>
      </c>
      <c r="E48" s="8"/>
      <c r="F48" s="8"/>
      <c r="G48" s="87"/>
      <c r="H48" s="8"/>
      <c r="I48" s="8"/>
      <c r="J48" s="9"/>
      <c r="M48" s="61"/>
      <c r="N48" s="32" t="e">
        <f>MATCH(Foglio1!B39,OPD!B$11:B$174,0)</f>
        <v>#N/A</v>
      </c>
      <c r="O48" s="33" t="e">
        <f t="shared" si="2"/>
        <v>#N/A</v>
      </c>
      <c r="P48" s="34" t="e">
        <f t="shared" si="0"/>
        <v>#N/A</v>
      </c>
    </row>
    <row r="49" spans="1:16" ht="14.4" customHeight="1">
      <c r="A49" s="20"/>
      <c r="B49" s="14"/>
      <c r="C49" s="28" t="e">
        <f>VLOOKUP($B49,Foglio1!$B$1:$D$143,2,FALSE)</f>
        <v>#N/A</v>
      </c>
      <c r="D49" s="28" t="e">
        <f>VLOOKUP($B49,Foglio1!$B$1:$D$143,3,FALSE)</f>
        <v>#N/A</v>
      </c>
      <c r="E49" s="8"/>
      <c r="F49" s="8"/>
      <c r="G49" s="87"/>
      <c r="H49" s="8"/>
      <c r="I49" s="8"/>
      <c r="J49" s="9"/>
      <c r="M49" s="61"/>
      <c r="N49" s="32" t="e">
        <f>MATCH(Foglio1!B40,OPD!B$11:B$174,0)</f>
        <v>#N/A</v>
      </c>
      <c r="O49" s="33" t="e">
        <f t="shared" si="2"/>
        <v>#N/A</v>
      </c>
      <c r="P49" s="34" t="e">
        <f t="shared" si="0"/>
        <v>#N/A</v>
      </c>
    </row>
    <row r="50" spans="1:16" ht="14.4" customHeight="1">
      <c r="A50" s="20"/>
      <c r="B50" s="14"/>
      <c r="C50" s="28" t="e">
        <f>VLOOKUP($B50,Foglio1!$B$1:$D$143,2,FALSE)</f>
        <v>#N/A</v>
      </c>
      <c r="D50" s="28" t="e">
        <f>VLOOKUP($B50,Foglio1!$B$1:$D$143,3,FALSE)</f>
        <v>#N/A</v>
      </c>
      <c r="E50" s="8"/>
      <c r="F50" s="8"/>
      <c r="G50" s="87"/>
      <c r="H50" s="8"/>
      <c r="I50" s="8"/>
      <c r="J50" s="9"/>
      <c r="M50" s="61"/>
      <c r="N50" s="32" t="e">
        <f>MATCH(Foglio1!B41,OPD!B$11:B$174,0)</f>
        <v>#N/A</v>
      </c>
      <c r="O50" s="33" t="e">
        <f t="shared" si="2"/>
        <v>#N/A</v>
      </c>
      <c r="P50" s="34" t="e">
        <f t="shared" si="0"/>
        <v>#N/A</v>
      </c>
    </row>
    <row r="51" spans="1:16" ht="14.4" customHeight="1">
      <c r="A51" s="23"/>
      <c r="B51" s="14"/>
      <c r="C51" s="28" t="e">
        <f>VLOOKUP($B51,Foglio1!$B$1:$D$143,2,FALSE)</f>
        <v>#N/A</v>
      </c>
      <c r="D51" s="28" t="e">
        <f>VLOOKUP($B51,Foglio1!$B$1:$D$143,3,FALSE)</f>
        <v>#N/A</v>
      </c>
      <c r="E51" s="7"/>
      <c r="F51" s="7"/>
      <c r="G51" s="88"/>
      <c r="H51" s="7"/>
      <c r="I51" s="7"/>
      <c r="J51" s="7"/>
      <c r="M51" s="61"/>
      <c r="N51" s="32" t="e">
        <f>MATCH(Foglio1!B42,OPD!B$11:B$174,0)</f>
        <v>#N/A</v>
      </c>
      <c r="O51" s="33" t="e">
        <f t="shared" si="2"/>
        <v>#N/A</v>
      </c>
      <c r="P51" s="34" t="e">
        <f t="shared" si="0"/>
        <v>#N/A</v>
      </c>
    </row>
    <row r="52" spans="1:16" ht="14.4" customHeight="1">
      <c r="A52" s="20"/>
      <c r="B52" s="14"/>
      <c r="C52" s="28" t="e">
        <f>VLOOKUP($B52,Foglio1!$B$1:$D$143,2,FALSE)</f>
        <v>#N/A</v>
      </c>
      <c r="D52" s="28" t="e">
        <f>VLOOKUP($B52,Foglio1!$B$1:$D$143,3,FALSE)</f>
        <v>#N/A</v>
      </c>
      <c r="E52" s="11"/>
      <c r="F52" s="11"/>
      <c r="G52" s="87"/>
      <c r="H52" s="11"/>
      <c r="I52" s="11"/>
      <c r="J52" s="11"/>
      <c r="M52" s="61"/>
      <c r="N52" s="32" t="e">
        <f>MATCH(Foglio1!B43,OPD!B$11:B$174,0)</f>
        <v>#N/A</v>
      </c>
      <c r="O52" s="33" t="e">
        <f t="shared" si="2"/>
        <v>#N/A</v>
      </c>
      <c r="P52" s="34" t="e">
        <f t="shared" si="0"/>
        <v>#N/A</v>
      </c>
    </row>
    <row r="53" spans="1:16" ht="14.4" customHeight="1">
      <c r="A53" s="20"/>
      <c r="B53" s="14"/>
      <c r="C53" s="28" t="e">
        <f>VLOOKUP($B53,Foglio1!$B$1:$D$143,2,FALSE)</f>
        <v>#N/A</v>
      </c>
      <c r="D53" s="28" t="e">
        <f>VLOOKUP($B53,Foglio1!$B$1:$D$143,3,FALSE)</f>
        <v>#N/A</v>
      </c>
      <c r="E53" s="11"/>
      <c r="F53" s="11"/>
      <c r="G53" s="87"/>
      <c r="H53" s="11"/>
      <c r="I53" s="11"/>
      <c r="J53" s="11"/>
      <c r="M53" s="61"/>
      <c r="N53" s="32" t="e">
        <f>MATCH(Foglio1!B44,OPD!B$11:B$174,0)</f>
        <v>#N/A</v>
      </c>
      <c r="O53" s="33" t="e">
        <f t="shared" si="2"/>
        <v>#N/A</v>
      </c>
      <c r="P53" s="34" t="e">
        <f t="shared" si="0"/>
        <v>#N/A</v>
      </c>
    </row>
    <row r="54" spans="1:16" ht="14.4" customHeight="1">
      <c r="A54" s="20"/>
      <c r="B54" s="14"/>
      <c r="C54" s="28" t="e">
        <f>VLOOKUP($B54,Foglio1!$B$1:$D$143,2,FALSE)</f>
        <v>#N/A</v>
      </c>
      <c r="D54" s="28" t="e">
        <f>VLOOKUP($B54,Foglio1!$B$1:$D$143,3,FALSE)</f>
        <v>#N/A</v>
      </c>
      <c r="E54" s="11"/>
      <c r="F54" s="11"/>
      <c r="G54" s="87"/>
      <c r="H54" s="11"/>
      <c r="I54" s="11"/>
      <c r="J54" s="11"/>
      <c r="M54" s="61"/>
      <c r="N54" s="32" t="e">
        <f>MATCH(Foglio1!B45,OPD!B$11:B$174,0)</f>
        <v>#N/A</v>
      </c>
      <c r="O54" s="33" t="e">
        <f t="shared" si="2"/>
        <v>#N/A</v>
      </c>
      <c r="P54" s="34" t="e">
        <f t="shared" si="0"/>
        <v>#N/A</v>
      </c>
    </row>
    <row r="55" spans="1:16" ht="14.4" customHeight="1">
      <c r="A55" s="20"/>
      <c r="B55" s="14"/>
      <c r="C55" s="28" t="e">
        <f>VLOOKUP($B55,Foglio1!$B$1:$D$143,2,FALSE)</f>
        <v>#N/A</v>
      </c>
      <c r="D55" s="28" t="e">
        <f>VLOOKUP($B55,Foglio1!$B$1:$D$143,3,FALSE)</f>
        <v>#N/A</v>
      </c>
      <c r="E55" s="8"/>
      <c r="F55" s="8"/>
      <c r="G55" s="87"/>
      <c r="H55" s="8"/>
      <c r="I55" s="8"/>
      <c r="J55" s="9"/>
      <c r="M55" s="61"/>
      <c r="N55" s="32" t="e">
        <f>MATCH(Foglio1!B46,OPD!B$11:B$174,0)</f>
        <v>#N/A</v>
      </c>
      <c r="O55" s="33" t="e">
        <f t="shared" si="1"/>
        <v>#N/A</v>
      </c>
      <c r="P55" s="34" t="e">
        <f t="shared" si="0"/>
        <v>#N/A</v>
      </c>
    </row>
    <row r="56" spans="1:16" ht="14.4" customHeight="1">
      <c r="A56" s="20"/>
      <c r="B56" s="14"/>
      <c r="C56" s="28" t="e">
        <f>VLOOKUP($B56,Foglio1!$B$1:$D$143,2,FALSE)</f>
        <v>#N/A</v>
      </c>
      <c r="D56" s="28" t="e">
        <f>VLOOKUP($B56,Foglio1!$B$1:$D$143,3,FALSE)</f>
        <v>#N/A</v>
      </c>
      <c r="E56" s="8"/>
      <c r="F56" s="8"/>
      <c r="G56" s="87"/>
      <c r="H56" s="8"/>
      <c r="I56" s="8"/>
      <c r="J56" s="9"/>
      <c r="M56" s="61"/>
      <c r="N56" s="32" t="e">
        <f>MATCH(Foglio1!B47,OPD!B$11:B$174,0)</f>
        <v>#N/A</v>
      </c>
      <c r="O56" s="33" t="e">
        <f>IF(N56&gt;0,"1","0")</f>
        <v>#N/A</v>
      </c>
      <c r="P56" s="34" t="e">
        <f t="shared" si="0"/>
        <v>#N/A</v>
      </c>
    </row>
    <row r="57" spans="1:16" ht="14.4" customHeight="1">
      <c r="A57" s="20"/>
      <c r="B57" s="14"/>
      <c r="C57" s="28" t="e">
        <f>VLOOKUP($B57,Foglio1!$B$1:$D$143,2,FALSE)</f>
        <v>#N/A</v>
      </c>
      <c r="D57" s="28" t="e">
        <f>VLOOKUP($B57,Foglio1!$B$1:$D$143,3,FALSE)</f>
        <v>#N/A</v>
      </c>
      <c r="E57" s="8"/>
      <c r="F57" s="8"/>
      <c r="G57" s="87"/>
      <c r="H57" s="8"/>
      <c r="I57" s="8"/>
      <c r="J57" s="9"/>
      <c r="M57" s="61"/>
      <c r="N57" s="32" t="e">
        <f>MATCH(Foglio1!B48,OPD!B$11:B$174,0)</f>
        <v>#N/A</v>
      </c>
      <c r="O57" s="33" t="e">
        <f t="shared" si="1"/>
        <v>#N/A</v>
      </c>
      <c r="P57" s="34" t="e">
        <f t="shared" si="0"/>
        <v>#N/A</v>
      </c>
    </row>
    <row r="58" spans="1:16" ht="14.4" customHeight="1">
      <c r="A58" s="20"/>
      <c r="B58" s="14"/>
      <c r="C58" s="28" t="e">
        <f>VLOOKUP($B58,Foglio1!$B$1:$D$143,2,FALSE)</f>
        <v>#N/A</v>
      </c>
      <c r="D58" s="28" t="e">
        <f>VLOOKUP($B58,Foglio1!$B$1:$D$143,3,FALSE)</f>
        <v>#N/A</v>
      </c>
      <c r="E58" s="8"/>
      <c r="F58" s="8"/>
      <c r="G58" s="87"/>
      <c r="H58" s="8"/>
      <c r="I58" s="8"/>
      <c r="J58" s="9"/>
      <c r="M58" s="35" t="s">
        <v>119</v>
      </c>
      <c r="N58" s="32" t="e">
        <f>MATCH(Foglio1!B49,OPD!B$11:B$174,0)</f>
        <v>#N/A</v>
      </c>
      <c r="O58" s="33" t="e">
        <f>IF(N58&gt;0,"4","0")</f>
        <v>#N/A</v>
      </c>
      <c r="P58" s="34" t="e">
        <f t="shared" si="0"/>
        <v>#N/A</v>
      </c>
    </row>
    <row r="59" spans="1:16" ht="24" customHeight="1">
      <c r="A59" s="20"/>
      <c r="B59" s="14"/>
      <c r="C59" s="28" t="e">
        <f>VLOOKUP($B59,Foglio1!$B$1:$D$143,2,FALSE)</f>
        <v>#N/A</v>
      </c>
      <c r="D59" s="28" t="e">
        <f>VLOOKUP($B59,Foglio1!$B$1:$D$143,3,FALSE)</f>
        <v>#N/A</v>
      </c>
      <c r="E59" s="8"/>
      <c r="F59" s="8"/>
      <c r="G59" s="87"/>
      <c r="H59" s="8"/>
      <c r="I59" s="8"/>
      <c r="J59" s="9"/>
      <c r="M59" s="35" t="s">
        <v>38</v>
      </c>
      <c r="N59" s="32"/>
      <c r="O59" s="33"/>
      <c r="P59" s="34"/>
    </row>
    <row r="60" spans="1:16" ht="14.4" customHeight="1">
      <c r="A60" s="20"/>
      <c r="B60" s="14"/>
      <c r="C60" s="28" t="e">
        <f>VLOOKUP($B60,Foglio1!$B$1:$D$143,2,FALSE)</f>
        <v>#N/A</v>
      </c>
      <c r="D60" s="28" t="e">
        <f>VLOOKUP($B60,Foglio1!$B$1:$D$143,3,FALSE)</f>
        <v>#N/A</v>
      </c>
      <c r="E60" s="8"/>
      <c r="F60" s="8"/>
      <c r="G60" s="87"/>
      <c r="H60" s="8"/>
      <c r="I60" s="8"/>
      <c r="J60" s="9"/>
      <c r="M60" s="62" t="s">
        <v>121</v>
      </c>
      <c r="N60" s="32" t="e">
        <f>MATCH(Foglio1!B51,OPD!B$11:B$174,0)</f>
        <v>#N/A</v>
      </c>
      <c r="O60" s="33" t="e">
        <f>IF(N60&gt;0,"3","0")</f>
        <v>#N/A</v>
      </c>
      <c r="P60" s="34" t="e">
        <f t="shared" si="0"/>
        <v>#N/A</v>
      </c>
    </row>
    <row r="61" spans="1:16" ht="14.4" customHeight="1">
      <c r="A61" s="20"/>
      <c r="B61" s="14"/>
      <c r="C61" s="28" t="e">
        <f>VLOOKUP($B61,Foglio1!$B$1:$D$143,2,FALSE)</f>
        <v>#N/A</v>
      </c>
      <c r="D61" s="28" t="e">
        <f>VLOOKUP($B61,Foglio1!$B$1:$D$143,3,FALSE)</f>
        <v>#N/A</v>
      </c>
      <c r="E61" s="8"/>
      <c r="F61" s="8"/>
      <c r="G61" s="87"/>
      <c r="H61" s="8"/>
      <c r="I61" s="8"/>
      <c r="J61" s="9"/>
      <c r="M61" s="62"/>
      <c r="N61" s="32" t="e">
        <f>MATCH(Foglio1!B52,OPD!B$11:B$174,0)</f>
        <v>#N/A</v>
      </c>
      <c r="O61" s="33" t="e">
        <f>IF(N61&gt;0,"1","0")</f>
        <v>#N/A</v>
      </c>
      <c r="P61" s="34" t="e">
        <f t="shared" si="0"/>
        <v>#N/A</v>
      </c>
    </row>
    <row r="62" spans="1:16" ht="14.4" customHeight="1">
      <c r="A62" s="20"/>
      <c r="B62" s="14"/>
      <c r="C62" s="28" t="e">
        <f>VLOOKUP($B62,Foglio1!$B$1:$D$143,2,FALSE)</f>
        <v>#N/A</v>
      </c>
      <c r="D62" s="28" t="e">
        <f>VLOOKUP($B62,Foglio1!$B$1:$D$143,3,FALSE)</f>
        <v>#N/A</v>
      </c>
      <c r="E62" s="8"/>
      <c r="F62" s="8"/>
      <c r="G62" s="87"/>
      <c r="H62" s="8"/>
      <c r="I62" s="8"/>
      <c r="J62" s="9"/>
      <c r="M62" s="62"/>
      <c r="N62" s="32" t="e">
        <f>MATCH(Foglio1!B53,OPD!B$11:B$174,0)</f>
        <v>#N/A</v>
      </c>
      <c r="O62" s="33" t="e">
        <f t="shared" ref="O62:O63" si="3">IF(N62&gt;0,"1","0")</f>
        <v>#N/A</v>
      </c>
      <c r="P62" s="34" t="e">
        <f t="shared" si="0"/>
        <v>#N/A</v>
      </c>
    </row>
    <row r="63" spans="1:16" ht="14.4" customHeight="1">
      <c r="A63" s="20"/>
      <c r="B63" s="14"/>
      <c r="C63" s="28" t="e">
        <f>VLOOKUP($B63,Foglio1!$B$1:$D$143,2,FALSE)</f>
        <v>#N/A</v>
      </c>
      <c r="D63" s="28" t="e">
        <f>VLOOKUP($B63,Foglio1!$B$1:$D$143,3,FALSE)</f>
        <v>#N/A</v>
      </c>
      <c r="E63" s="8"/>
      <c r="F63" s="8"/>
      <c r="G63" s="87"/>
      <c r="H63" s="8"/>
      <c r="I63" s="8"/>
      <c r="J63" s="9"/>
      <c r="M63" s="62"/>
      <c r="N63" s="32" t="e">
        <f>MATCH(Foglio1!B54,OPD!B$11:B$174,0)</f>
        <v>#N/A</v>
      </c>
      <c r="O63" s="33" t="e">
        <f t="shared" si="3"/>
        <v>#N/A</v>
      </c>
      <c r="P63" s="34" t="e">
        <f t="shared" si="0"/>
        <v>#N/A</v>
      </c>
    </row>
    <row r="64" spans="1:16" ht="14.4" customHeight="1">
      <c r="A64" s="20"/>
      <c r="B64" s="14"/>
      <c r="C64" s="28" t="e">
        <f>VLOOKUP($B64,Foglio1!$B$1:$D$143,2,FALSE)</f>
        <v>#N/A</v>
      </c>
      <c r="D64" s="28" t="e">
        <f>VLOOKUP($B64,Foglio1!$B$1:$D$143,3,FALSE)</f>
        <v>#N/A</v>
      </c>
      <c r="E64" s="8"/>
      <c r="F64" s="8"/>
      <c r="G64" s="87"/>
      <c r="H64" s="8"/>
      <c r="I64" s="8"/>
      <c r="J64" s="9"/>
      <c r="M64" s="61" t="s">
        <v>126</v>
      </c>
      <c r="N64" s="32" t="e">
        <f>MATCH(Foglio1!B55,OPD!B$11:B$174,0)</f>
        <v>#N/A</v>
      </c>
      <c r="O64" s="33" t="e">
        <f>IF(N64&gt;0,"3","0")</f>
        <v>#N/A</v>
      </c>
      <c r="P64" s="34" t="e">
        <f t="shared" si="0"/>
        <v>#N/A</v>
      </c>
    </row>
    <row r="65" spans="1:16" ht="14.4" customHeight="1">
      <c r="A65" s="20"/>
      <c r="B65" s="14"/>
      <c r="C65" s="28" t="e">
        <f>VLOOKUP($B65,Foglio1!$B$1:$D$143,2,FALSE)</f>
        <v>#N/A</v>
      </c>
      <c r="D65" s="28" t="e">
        <f>VLOOKUP($B65,Foglio1!$B$1:$D$143,3,FALSE)</f>
        <v>#N/A</v>
      </c>
      <c r="E65" s="16"/>
      <c r="F65" s="16"/>
      <c r="G65" s="89"/>
      <c r="H65" s="16"/>
      <c r="I65" s="16"/>
      <c r="J65" s="16"/>
      <c r="M65" s="61"/>
      <c r="N65" s="32" t="e">
        <f>MATCH(Foglio1!B56,OPD!B$11:B$174,0)</f>
        <v>#N/A</v>
      </c>
      <c r="O65" s="33" t="e">
        <f>IF(N65&gt;0,"3","0")</f>
        <v>#N/A</v>
      </c>
      <c r="P65" s="34" t="e">
        <f t="shared" si="0"/>
        <v>#N/A</v>
      </c>
    </row>
    <row r="66" spans="1:16" ht="14.4" customHeight="1">
      <c r="A66" s="20"/>
      <c r="B66" s="14"/>
      <c r="C66" s="28" t="e">
        <f>VLOOKUP($B66,Foglio1!$B$1:$D$143,2,FALSE)</f>
        <v>#N/A</v>
      </c>
      <c r="D66" s="28" t="e">
        <f>VLOOKUP($B66,Foglio1!$B$1:$D$143,3,FALSE)</f>
        <v>#N/A</v>
      </c>
      <c r="E66" s="16"/>
      <c r="F66" s="16"/>
      <c r="G66" s="89"/>
      <c r="H66" s="16"/>
      <c r="I66" s="16"/>
      <c r="J66" s="16"/>
      <c r="M66" s="31" t="s">
        <v>129</v>
      </c>
      <c r="N66" s="32" t="e">
        <f>MATCH(Foglio1!B57,OPD!B$11:B$174,0)</f>
        <v>#N/A</v>
      </c>
      <c r="O66" s="33" t="e">
        <f>IF(N66&gt;0,"6","0")</f>
        <v>#N/A</v>
      </c>
      <c r="P66" s="34" t="e">
        <f t="shared" si="0"/>
        <v>#N/A</v>
      </c>
    </row>
    <row r="67" spans="1:16" ht="14.4" customHeight="1">
      <c r="A67" s="20"/>
      <c r="B67" s="14"/>
      <c r="C67" s="28" t="e">
        <f>VLOOKUP($B67,Foglio1!$B$1:$D$143,2,FALSE)</f>
        <v>#N/A</v>
      </c>
      <c r="D67" s="28" t="e">
        <f>VLOOKUP($B67,Foglio1!$B$1:$D$143,3,FALSE)</f>
        <v>#N/A</v>
      </c>
      <c r="E67" s="16"/>
      <c r="F67" s="16"/>
      <c r="G67" s="89"/>
      <c r="H67" s="16"/>
      <c r="I67" s="16"/>
      <c r="J67" s="16"/>
      <c r="M67" s="63" t="s">
        <v>130</v>
      </c>
      <c r="N67" s="32" t="e">
        <f>MATCH(Foglio1!B58,OPD!B$11:B$174,0)</f>
        <v>#N/A</v>
      </c>
      <c r="O67" s="33" t="e">
        <f>IF(N67&gt;0,"1","0")</f>
        <v>#N/A</v>
      </c>
      <c r="P67" s="34" t="e">
        <f t="shared" si="0"/>
        <v>#N/A</v>
      </c>
    </row>
    <row r="68" spans="1:16" ht="14.4" customHeight="1">
      <c r="A68" s="7"/>
      <c r="B68" s="14"/>
      <c r="C68" s="28" t="e">
        <f>VLOOKUP($B68,Foglio1!$B$1:$D$143,2,FALSE)</f>
        <v>#N/A</v>
      </c>
      <c r="D68" s="28" t="e">
        <f>VLOOKUP($B68,Foglio1!$B$1:$D$143,3,FALSE)</f>
        <v>#N/A</v>
      </c>
      <c r="E68" s="7"/>
      <c r="F68" s="7"/>
      <c r="G68" s="88"/>
      <c r="H68" s="7"/>
      <c r="I68" s="7"/>
      <c r="J68" s="7"/>
      <c r="K68" s="1"/>
      <c r="M68" s="63"/>
      <c r="N68" s="32" t="e">
        <f>MATCH(Foglio1!B59,OPD!B$11:B$174,0)</f>
        <v>#N/A</v>
      </c>
      <c r="O68" s="33" t="e">
        <f>IF(N68&gt;0,"1","0")</f>
        <v>#N/A</v>
      </c>
      <c r="P68" s="34" t="e">
        <f t="shared" si="0"/>
        <v>#N/A</v>
      </c>
    </row>
    <row r="69" spans="1:16" ht="14.4" customHeight="1">
      <c r="A69" s="7"/>
      <c r="B69" s="14"/>
      <c r="C69" s="28" t="e">
        <f>VLOOKUP($B69,Foglio1!$B$1:$D$143,2,FALSE)</f>
        <v>#N/A</v>
      </c>
      <c r="D69" s="28" t="e">
        <f>VLOOKUP($B69,Foglio1!$B$1:$D$143,3,FALSE)</f>
        <v>#N/A</v>
      </c>
      <c r="E69" s="7"/>
      <c r="F69" s="7"/>
      <c r="G69" s="88"/>
      <c r="H69" s="7"/>
      <c r="I69" s="7"/>
      <c r="J69" s="7"/>
      <c r="K69" s="1"/>
      <c r="M69" s="63"/>
      <c r="N69" s="32" t="e">
        <f>MATCH(Foglio1!B60,OPD!B$11:B$174,0)</f>
        <v>#N/A</v>
      </c>
      <c r="O69" s="33" t="e">
        <f t="shared" si="1"/>
        <v>#N/A</v>
      </c>
      <c r="P69" s="34" t="e">
        <f t="shared" si="0"/>
        <v>#N/A</v>
      </c>
    </row>
    <row r="70" spans="1:16" ht="14.4" customHeight="1">
      <c r="A70" s="7"/>
      <c r="B70" s="14"/>
      <c r="C70" s="28" t="e">
        <f>VLOOKUP($B70,Foglio1!$B$1:$D$143,2,FALSE)</f>
        <v>#N/A</v>
      </c>
      <c r="D70" s="28" t="e">
        <f>VLOOKUP($B70,Foglio1!$B$1:$D$143,3,FALSE)</f>
        <v>#N/A</v>
      </c>
      <c r="E70" s="7"/>
      <c r="F70" s="7"/>
      <c r="G70" s="88"/>
      <c r="H70" s="7"/>
      <c r="I70" s="7"/>
      <c r="J70" s="7"/>
      <c r="K70" s="1"/>
      <c r="M70" s="63"/>
      <c r="N70" s="32" t="e">
        <f>MATCH(Foglio1!B61,OPD!B$11:B$174,0)</f>
        <v>#N/A</v>
      </c>
      <c r="O70" s="33" t="e">
        <f>IF(N70&gt;0,"1","0")</f>
        <v>#N/A</v>
      </c>
      <c r="P70" s="34" t="e">
        <f t="shared" si="0"/>
        <v>#N/A</v>
      </c>
    </row>
    <row r="71" spans="1:16" ht="14.4" customHeight="1">
      <c r="A71" s="20"/>
      <c r="B71" s="14"/>
      <c r="C71" s="28" t="e">
        <f>VLOOKUP($B71,Foglio1!$B$1:$D$143,2,FALSE)</f>
        <v>#N/A</v>
      </c>
      <c r="D71" s="28" t="e">
        <f>VLOOKUP($B71,Foglio1!$B$1:$D$143,3,FALSE)</f>
        <v>#N/A</v>
      </c>
      <c r="E71" s="10"/>
      <c r="F71" s="10"/>
      <c r="G71" s="90"/>
      <c r="H71" s="10"/>
      <c r="I71" s="10"/>
      <c r="J71" s="10"/>
      <c r="K71" s="1"/>
      <c r="M71" s="63"/>
      <c r="N71" s="32" t="e">
        <f>MATCH(Foglio1!B62,OPD!B$11:B$174,0)</f>
        <v>#N/A</v>
      </c>
      <c r="O71" s="33" t="e">
        <f t="shared" ref="O71:O74" si="4">IF(N71&gt;0,"1","0")</f>
        <v>#N/A</v>
      </c>
      <c r="P71" s="34" t="e">
        <f t="shared" si="0"/>
        <v>#N/A</v>
      </c>
    </row>
    <row r="72" spans="1:16" ht="14.4" customHeight="1">
      <c r="A72" s="20"/>
      <c r="B72" s="14"/>
      <c r="C72" s="28" t="e">
        <f>VLOOKUP($B72,Foglio1!$B$1:$D$143,2,FALSE)</f>
        <v>#N/A</v>
      </c>
      <c r="D72" s="28" t="e">
        <f>VLOOKUP($B72,Foglio1!$B$1:$D$143,3,FALSE)</f>
        <v>#N/A</v>
      </c>
      <c r="E72" s="10"/>
      <c r="F72" s="10"/>
      <c r="G72" s="90"/>
      <c r="H72" s="10"/>
      <c r="I72" s="10"/>
      <c r="J72" s="10"/>
      <c r="K72" s="1"/>
      <c r="M72" s="63"/>
      <c r="N72" s="32" t="e">
        <f>MATCH(Foglio1!B63,OPD!B$11:B$174,0)</f>
        <v>#N/A</v>
      </c>
      <c r="O72" s="33" t="e">
        <f t="shared" si="4"/>
        <v>#N/A</v>
      </c>
      <c r="P72" s="34" t="e">
        <f t="shared" si="0"/>
        <v>#N/A</v>
      </c>
    </row>
    <row r="73" spans="1:16" ht="14.4" customHeight="1">
      <c r="A73" s="24"/>
      <c r="B73" s="14"/>
      <c r="C73" s="28" t="e">
        <f>VLOOKUP($B73,Foglio1!$B$1:$D$143,2,FALSE)</f>
        <v>#N/A</v>
      </c>
      <c r="D73" s="28" t="e">
        <f>VLOOKUP($B73,Foglio1!$B$1:$D$143,3,FALSE)</f>
        <v>#N/A</v>
      </c>
      <c r="E73" s="10"/>
      <c r="F73" s="10"/>
      <c r="G73" s="90"/>
      <c r="H73" s="10"/>
      <c r="I73" s="10"/>
      <c r="J73" s="10"/>
      <c r="K73" s="1"/>
      <c r="M73" s="63"/>
      <c r="N73" s="32" t="e">
        <f>MATCH(Foglio1!B64,OPD!B$11:B$174,0)</f>
        <v>#N/A</v>
      </c>
      <c r="O73" s="33" t="e">
        <f t="shared" si="4"/>
        <v>#N/A</v>
      </c>
      <c r="P73" s="34" t="e">
        <f t="shared" si="0"/>
        <v>#N/A</v>
      </c>
    </row>
    <row r="74" spans="1:16" ht="14.4" customHeight="1">
      <c r="A74" s="25"/>
      <c r="B74" s="14"/>
      <c r="C74" s="28" t="e">
        <f>VLOOKUP($B74,Foglio1!$B$1:$D$143,2,FALSE)</f>
        <v>#N/A</v>
      </c>
      <c r="D74" s="28" t="e">
        <f>VLOOKUP($B74,Foglio1!$B$1:$D$143,3,FALSE)</f>
        <v>#N/A</v>
      </c>
      <c r="E74" s="10"/>
      <c r="F74" s="10"/>
      <c r="G74" s="90"/>
      <c r="H74" s="10"/>
      <c r="I74" s="10"/>
      <c r="J74" s="10"/>
      <c r="K74" s="1"/>
      <c r="M74" s="63"/>
      <c r="N74" s="32" t="e">
        <f>MATCH(Foglio1!B65,OPD!B$11:B$174,0)</f>
        <v>#N/A</v>
      </c>
      <c r="O74" s="33" t="e">
        <f t="shared" si="4"/>
        <v>#N/A</v>
      </c>
      <c r="P74" s="34" t="e">
        <f t="shared" si="0"/>
        <v>#N/A</v>
      </c>
    </row>
    <row r="75" spans="1:16" ht="14.4" customHeight="1">
      <c r="A75" s="25"/>
      <c r="B75" s="14"/>
      <c r="C75" s="28" t="e">
        <f>VLOOKUP($B75,Foglio1!$B$1:$D$143,2,FALSE)</f>
        <v>#N/A</v>
      </c>
      <c r="D75" s="28" t="e">
        <f>VLOOKUP($B75,Foglio1!$B$1:$D$143,3,FALSE)</f>
        <v>#N/A</v>
      </c>
      <c r="E75" s="10"/>
      <c r="F75" s="10"/>
      <c r="G75" s="90"/>
      <c r="H75" s="10"/>
      <c r="I75" s="10"/>
      <c r="J75" s="10"/>
      <c r="K75" s="1"/>
      <c r="M75" s="63"/>
      <c r="N75" s="32" t="e">
        <f>MATCH(Foglio1!B66,OPD!B$11:B$174,0)</f>
        <v>#N/A</v>
      </c>
      <c r="O75" s="33" t="e">
        <f t="shared" si="1"/>
        <v>#N/A</v>
      </c>
      <c r="P75" s="34" t="e">
        <f t="shared" si="0"/>
        <v>#N/A</v>
      </c>
    </row>
    <row r="76" spans="1:16" ht="14.4" customHeight="1">
      <c r="A76" s="25"/>
      <c r="B76" s="14"/>
      <c r="C76" s="28" t="e">
        <f>VLOOKUP($B76,Foglio1!$B$1:$D$143,2,FALSE)</f>
        <v>#N/A</v>
      </c>
      <c r="D76" s="28" t="e">
        <f>VLOOKUP($B76,Foglio1!$B$1:$D$143,3,FALSE)</f>
        <v>#N/A</v>
      </c>
      <c r="E76" s="10"/>
      <c r="F76" s="10"/>
      <c r="G76" s="90"/>
      <c r="H76" s="10"/>
      <c r="I76" s="10"/>
      <c r="J76" s="10"/>
      <c r="K76" s="1"/>
      <c r="M76" s="63"/>
      <c r="N76" s="32" t="e">
        <f>MATCH(Foglio1!B67,OPD!B$11:B$174,0)</f>
        <v>#N/A</v>
      </c>
      <c r="O76" s="33" t="e">
        <f>IF(N76&gt;0,"1","0")</f>
        <v>#N/A</v>
      </c>
      <c r="P76" s="34" t="e">
        <f t="shared" ref="P76:P139" si="5">VALUE(O76)</f>
        <v>#N/A</v>
      </c>
    </row>
    <row r="77" spans="1:16" ht="14.4" customHeight="1">
      <c r="A77" s="25"/>
      <c r="B77" s="14"/>
      <c r="C77" s="28" t="e">
        <f>VLOOKUP($B77,Foglio1!$B$1:$D$143,2,FALSE)</f>
        <v>#N/A</v>
      </c>
      <c r="D77" s="28" t="e">
        <f>VLOOKUP($B77,Foglio1!$B$1:$D$143,3,FALSE)</f>
        <v>#N/A</v>
      </c>
      <c r="E77" s="10"/>
      <c r="F77" s="10"/>
      <c r="G77" s="90"/>
      <c r="H77" s="10"/>
      <c r="I77" s="10"/>
      <c r="J77" s="10"/>
      <c r="K77" s="1"/>
      <c r="M77" s="63"/>
      <c r="N77" s="32" t="e">
        <f>MATCH(Foglio1!B68,OPD!B$11:B$174,0)</f>
        <v>#N/A</v>
      </c>
      <c r="O77" s="33" t="e">
        <f t="shared" si="1"/>
        <v>#N/A</v>
      </c>
      <c r="P77" s="34" t="e">
        <f t="shared" si="5"/>
        <v>#N/A</v>
      </c>
    </row>
    <row r="78" spans="1:16" ht="14.4" customHeight="1">
      <c r="A78" s="20"/>
      <c r="B78" s="14"/>
      <c r="C78" s="28" t="e">
        <f>VLOOKUP($B78,Foglio1!$B$1:$D$143,2,FALSE)</f>
        <v>#N/A</v>
      </c>
      <c r="D78" s="28" t="e">
        <f>VLOOKUP($B78,Foglio1!$B$1:$D$143,3,FALSE)</f>
        <v>#N/A</v>
      </c>
      <c r="E78" s="10"/>
      <c r="F78" s="10"/>
      <c r="G78" s="90"/>
      <c r="H78" s="10"/>
      <c r="I78" s="10"/>
      <c r="J78" s="10"/>
      <c r="K78" s="1"/>
      <c r="M78" s="63"/>
      <c r="N78" s="32" t="e">
        <f>MATCH(Foglio1!B69,OPD!B$11:B$174,0)</f>
        <v>#N/A</v>
      </c>
      <c r="O78" s="33" t="e">
        <f>IF(N78&gt;0,"1","0")</f>
        <v>#N/A</v>
      </c>
      <c r="P78" s="34" t="e">
        <f t="shared" si="5"/>
        <v>#N/A</v>
      </c>
    </row>
    <row r="79" spans="1:16" ht="14.4" customHeight="1">
      <c r="A79" s="20"/>
      <c r="B79" s="14"/>
      <c r="C79" s="28" t="e">
        <f>VLOOKUP($B79,Foglio1!$B$1:$D$143,2,FALSE)</f>
        <v>#N/A</v>
      </c>
      <c r="D79" s="28" t="e">
        <f>VLOOKUP($B79,Foglio1!$B$1:$D$143,3,FALSE)</f>
        <v>#N/A</v>
      </c>
      <c r="E79" s="10"/>
      <c r="F79" s="10"/>
      <c r="G79" s="90"/>
      <c r="H79" s="10"/>
      <c r="I79" s="10"/>
      <c r="J79" s="10"/>
      <c r="K79" s="1"/>
      <c r="M79" s="61" t="s">
        <v>143</v>
      </c>
      <c r="N79" s="32" t="e">
        <f>MATCH(Foglio1!B70,OPD!B$11:B$174,0)</f>
        <v>#N/A</v>
      </c>
      <c r="O79" s="33" t="e">
        <f>IF(N79&gt;0,"4","0")</f>
        <v>#N/A</v>
      </c>
      <c r="P79" s="34" t="e">
        <f t="shared" si="5"/>
        <v>#N/A</v>
      </c>
    </row>
    <row r="80" spans="1:16" ht="14.4" customHeight="1">
      <c r="A80" s="20"/>
      <c r="B80" s="14"/>
      <c r="C80" s="28" t="e">
        <f>VLOOKUP($B80,Foglio1!$B$1:$D$143,2,FALSE)</f>
        <v>#N/A</v>
      </c>
      <c r="D80" s="28" t="e">
        <f>VLOOKUP($B80,Foglio1!$B$1:$D$143,3,FALSE)</f>
        <v>#N/A</v>
      </c>
      <c r="E80" s="10"/>
      <c r="F80" s="10"/>
      <c r="G80" s="90"/>
      <c r="H80" s="10"/>
      <c r="I80" s="10"/>
      <c r="J80" s="10"/>
      <c r="K80" s="1"/>
      <c r="M80" s="61"/>
      <c r="N80" s="32" t="e">
        <f>MATCH(Foglio1!B71,OPD!B$11:B$174,0)</f>
        <v>#N/A</v>
      </c>
      <c r="O80" s="33" t="e">
        <f t="shared" ref="O80:O129" si="6">IF(N80&gt;0,"2","0")</f>
        <v>#N/A</v>
      </c>
      <c r="P80" s="34" t="e">
        <f t="shared" si="5"/>
        <v>#N/A</v>
      </c>
    </row>
    <row r="81" spans="1:16" ht="14.4" customHeight="1">
      <c r="A81" s="20"/>
      <c r="B81" s="14"/>
      <c r="C81" s="28" t="e">
        <f>VLOOKUP($B81,Foglio1!$B$1:$D$143,2,FALSE)</f>
        <v>#N/A</v>
      </c>
      <c r="D81" s="28" t="e">
        <f>VLOOKUP($B81,Foglio1!$B$1:$D$143,3,FALSE)</f>
        <v>#N/A</v>
      </c>
      <c r="E81" s="10"/>
      <c r="F81" s="10"/>
      <c r="G81" s="90"/>
      <c r="H81" s="10"/>
      <c r="I81" s="10"/>
      <c r="J81" s="10"/>
      <c r="K81" s="1"/>
      <c r="M81" s="61"/>
      <c r="N81" s="32" t="e">
        <f>MATCH(Foglio1!B72,OPD!B$11:B$174,0)</f>
        <v>#N/A</v>
      </c>
      <c r="O81" s="33" t="e">
        <f>IF(N81&gt;0,"1","0")</f>
        <v>#N/A</v>
      </c>
      <c r="P81" s="34" t="e">
        <f t="shared" si="5"/>
        <v>#N/A</v>
      </c>
    </row>
    <row r="82" spans="1:16" ht="14.4" customHeight="1">
      <c r="A82" s="20"/>
      <c r="B82" s="14"/>
      <c r="C82" s="28" t="e">
        <f>VLOOKUP($B82,Foglio1!$B$1:$D$143,2,FALSE)</f>
        <v>#N/A</v>
      </c>
      <c r="D82" s="28" t="e">
        <f>VLOOKUP($B82,Foglio1!$B$1:$D$143,3,FALSE)</f>
        <v>#N/A</v>
      </c>
      <c r="E82" s="10"/>
      <c r="F82" s="10"/>
      <c r="G82" s="90"/>
      <c r="H82" s="10"/>
      <c r="I82" s="10"/>
      <c r="J82" s="10"/>
      <c r="K82" s="1"/>
      <c r="M82" s="61"/>
      <c r="N82" s="32" t="e">
        <f>MATCH(Foglio1!B73,OPD!B$11:B$174,0)</f>
        <v>#N/A</v>
      </c>
      <c r="O82" s="33" t="e">
        <f t="shared" ref="O82:O83" si="7">IF(N82&gt;0,"1","0")</f>
        <v>#N/A</v>
      </c>
      <c r="P82" s="34" t="e">
        <f t="shared" si="5"/>
        <v>#N/A</v>
      </c>
    </row>
    <row r="83" spans="1:16" ht="14.4" customHeight="1">
      <c r="A83" s="20"/>
      <c r="B83" s="14"/>
      <c r="C83" s="28" t="e">
        <f>VLOOKUP($B83,Foglio1!$B$1:$D$143,2,FALSE)</f>
        <v>#N/A</v>
      </c>
      <c r="D83" s="28" t="e">
        <f>VLOOKUP($B83,Foglio1!$B$1:$D$143,3,FALSE)</f>
        <v>#N/A</v>
      </c>
      <c r="E83" s="10"/>
      <c r="F83" s="10"/>
      <c r="G83" s="90"/>
      <c r="H83" s="10"/>
      <c r="I83" s="10"/>
      <c r="J83" s="10"/>
      <c r="K83" s="1"/>
      <c r="M83" s="61"/>
      <c r="N83" s="32" t="e">
        <f>MATCH(Foglio1!B74,OPD!B$11:B$174,0)</f>
        <v>#N/A</v>
      </c>
      <c r="O83" s="33" t="e">
        <f t="shared" si="7"/>
        <v>#N/A</v>
      </c>
      <c r="P83" s="34" t="e">
        <f t="shared" si="5"/>
        <v>#N/A</v>
      </c>
    </row>
    <row r="84" spans="1:16" ht="14.4" customHeight="1">
      <c r="A84" s="20"/>
      <c r="B84" s="14"/>
      <c r="C84" s="28" t="e">
        <f>VLOOKUP($B84,Foglio1!$B$1:$D$143,2,FALSE)</f>
        <v>#N/A</v>
      </c>
      <c r="D84" s="28" t="e">
        <f>VLOOKUP($B84,Foglio1!$B$1:$D$143,3,FALSE)</f>
        <v>#N/A</v>
      </c>
      <c r="E84" s="10"/>
      <c r="F84" s="10"/>
      <c r="G84" s="90"/>
      <c r="H84" s="10"/>
      <c r="I84" s="10"/>
      <c r="J84" s="10"/>
      <c r="K84" s="1"/>
      <c r="M84" s="61"/>
      <c r="N84" s="32" t="e">
        <f>MATCH(Foglio1!B75,OPD!B$11:B$174,0)</f>
        <v>#N/A</v>
      </c>
      <c r="O84" s="33" t="e">
        <f t="shared" si="6"/>
        <v>#N/A</v>
      </c>
      <c r="P84" s="34" t="e">
        <f t="shared" si="5"/>
        <v>#N/A</v>
      </c>
    </row>
    <row r="85" spans="1:16" ht="14.4" customHeight="1">
      <c r="A85" s="20"/>
      <c r="B85" s="14"/>
      <c r="C85" s="28" t="e">
        <f>VLOOKUP($B85,Foglio1!$B$1:$D$143,2,FALSE)</f>
        <v>#N/A</v>
      </c>
      <c r="D85" s="28" t="e">
        <f>VLOOKUP($B85,Foglio1!$B$1:$D$143,3,FALSE)</f>
        <v>#N/A</v>
      </c>
      <c r="E85" s="10"/>
      <c r="F85" s="10"/>
      <c r="G85" s="90"/>
      <c r="H85" s="10"/>
      <c r="I85" s="10"/>
      <c r="J85" s="10"/>
      <c r="K85" s="1"/>
      <c r="M85" s="61"/>
      <c r="N85" s="32" t="e">
        <f>MATCH(Foglio1!B76,OPD!B$11:B$174,0)</f>
        <v>#N/A</v>
      </c>
      <c r="O85" s="33" t="e">
        <f>IF(N85&gt;0,"1","0")</f>
        <v>#N/A</v>
      </c>
      <c r="P85" s="34" t="e">
        <f t="shared" si="5"/>
        <v>#N/A</v>
      </c>
    </row>
    <row r="86" spans="1:16" ht="14.4" customHeight="1">
      <c r="A86" s="20"/>
      <c r="B86" s="14"/>
      <c r="C86" s="28" t="e">
        <f>VLOOKUP($B86,Foglio1!$B$1:$D$143,2,FALSE)</f>
        <v>#N/A</v>
      </c>
      <c r="D86" s="28" t="e">
        <f>VLOOKUP($B86,Foglio1!$B$1:$D$143,3,FALSE)</f>
        <v>#N/A</v>
      </c>
      <c r="E86" s="10"/>
      <c r="F86" s="10"/>
      <c r="G86" s="90"/>
      <c r="H86" s="10"/>
      <c r="I86" s="10"/>
      <c r="J86" s="10"/>
      <c r="K86" s="1"/>
      <c r="M86" s="61"/>
      <c r="N86" s="32" t="e">
        <f>MATCH(Foglio1!B77,OPD!B$11:B$174,0)</f>
        <v>#N/A</v>
      </c>
      <c r="O86" s="33" t="e">
        <f>IF(N86&gt;0,"1","0")</f>
        <v>#N/A</v>
      </c>
      <c r="P86" s="34" t="e">
        <f t="shared" si="5"/>
        <v>#N/A</v>
      </c>
    </row>
    <row r="87" spans="1:16" ht="36">
      <c r="A87" s="20"/>
      <c r="B87" s="14"/>
      <c r="C87" s="28" t="e">
        <f>VLOOKUP($B87,Foglio1!$B$1:$D$143,2,FALSE)</f>
        <v>#N/A</v>
      </c>
      <c r="D87" s="28" t="e">
        <f>VLOOKUP($B87,Foglio1!$B$1:$D$143,3,FALSE)</f>
        <v>#N/A</v>
      </c>
      <c r="E87" s="10"/>
      <c r="F87" s="10"/>
      <c r="G87" s="90"/>
      <c r="H87" s="10"/>
      <c r="I87" s="10"/>
      <c r="J87" s="10"/>
      <c r="K87" s="1"/>
      <c r="M87" s="35" t="s">
        <v>154</v>
      </c>
      <c r="N87" s="32" t="e">
        <f>MATCH(Foglio1!B78,OPD!B$11:B$174,0)</f>
        <v>#N/A</v>
      </c>
      <c r="O87" s="33" t="e">
        <f>IF(N87&gt;0,"12","0")</f>
        <v>#N/A</v>
      </c>
      <c r="P87" s="34" t="e">
        <f t="shared" si="5"/>
        <v>#N/A</v>
      </c>
    </row>
    <row r="88" spans="1:16">
      <c r="A88" s="20"/>
      <c r="B88" s="14"/>
      <c r="C88" s="28" t="e">
        <f>VLOOKUP($B88,Foglio1!$B$1:$D$143,2,FALSE)</f>
        <v>#N/A</v>
      </c>
      <c r="D88" s="28" t="e">
        <f>VLOOKUP($B88,Foglio1!$B$1:$D$143,3,FALSE)</f>
        <v>#N/A</v>
      </c>
      <c r="E88" s="10"/>
      <c r="F88" s="10"/>
      <c r="G88" s="90"/>
      <c r="H88" s="10"/>
      <c r="I88" s="10"/>
      <c r="J88" s="10"/>
      <c r="K88" s="1"/>
      <c r="M88" s="35" t="s">
        <v>236</v>
      </c>
      <c r="N88" s="32"/>
      <c r="O88" s="33"/>
      <c r="P88" s="34"/>
    </row>
    <row r="89" spans="1:16" ht="14.4" customHeight="1">
      <c r="A89" s="20"/>
      <c r="B89" s="14"/>
      <c r="C89" s="28" t="e">
        <f>VLOOKUP($B89,Foglio1!$B$1:$D$143,2,FALSE)</f>
        <v>#N/A</v>
      </c>
      <c r="D89" s="28" t="e">
        <f>VLOOKUP($B89,Foglio1!$B$1:$D$143,3,FALSE)</f>
        <v>#N/A</v>
      </c>
      <c r="E89" s="10"/>
      <c r="F89" s="10"/>
      <c r="G89" s="90"/>
      <c r="H89" s="10"/>
      <c r="I89" s="10"/>
      <c r="J89" s="10"/>
      <c r="K89" s="1"/>
      <c r="M89" s="62" t="s">
        <v>155</v>
      </c>
      <c r="N89" s="32" t="e">
        <f>MATCH(Foglio1!B80,OPD!B$11:B$174,0)</f>
        <v>#N/A</v>
      </c>
      <c r="O89" s="33" t="e">
        <f>IF(N89&gt;0,"1","0")</f>
        <v>#N/A</v>
      </c>
      <c r="P89" s="34" t="e">
        <f t="shared" si="5"/>
        <v>#N/A</v>
      </c>
    </row>
    <row r="90" spans="1:16" ht="14.4" customHeight="1">
      <c r="A90" s="20"/>
      <c r="B90" s="14"/>
      <c r="C90" s="28" t="e">
        <f>VLOOKUP($B90,Foglio1!$B$1:$D$143,2,FALSE)</f>
        <v>#N/A</v>
      </c>
      <c r="D90" s="28" t="e">
        <f>VLOOKUP($B90,Foglio1!$B$1:$D$143,3,FALSE)</f>
        <v>#N/A</v>
      </c>
      <c r="E90" s="10"/>
      <c r="F90" s="10"/>
      <c r="G90" s="90"/>
      <c r="H90" s="10"/>
      <c r="I90" s="10"/>
      <c r="J90" s="10"/>
      <c r="K90" s="1"/>
      <c r="M90" s="62"/>
      <c r="N90" s="32" t="e">
        <f>MATCH(Foglio1!B81,OPD!B$11:B$174,0)</f>
        <v>#N/A</v>
      </c>
      <c r="O90" s="33" t="e">
        <f t="shared" ref="O90:O97" si="8">IF(N90&gt;0,"1","0")</f>
        <v>#N/A</v>
      </c>
      <c r="P90" s="34" t="e">
        <f t="shared" si="5"/>
        <v>#N/A</v>
      </c>
    </row>
    <row r="91" spans="1:16" ht="14.4" customHeight="1">
      <c r="A91" s="20"/>
      <c r="B91" s="14"/>
      <c r="C91" s="28" t="e">
        <f>VLOOKUP($B91,Foglio1!$B$1:$D$143,2,FALSE)</f>
        <v>#N/A</v>
      </c>
      <c r="D91" s="28" t="e">
        <f>VLOOKUP($B91,Foglio1!$B$1:$D$143,3,FALSE)</f>
        <v>#N/A</v>
      </c>
      <c r="E91" s="10"/>
      <c r="F91" s="10"/>
      <c r="G91" s="90"/>
      <c r="H91" s="10"/>
      <c r="I91" s="10"/>
      <c r="J91" s="10"/>
      <c r="K91" s="1"/>
      <c r="M91" s="62"/>
      <c r="N91" s="32" t="e">
        <f>MATCH(Foglio1!B82,OPD!B$11:B$174,0)</f>
        <v>#N/A</v>
      </c>
      <c r="O91" s="33" t="e">
        <f t="shared" si="8"/>
        <v>#N/A</v>
      </c>
      <c r="P91" s="34" t="e">
        <f t="shared" si="5"/>
        <v>#N/A</v>
      </c>
    </row>
    <row r="92" spans="1:16" ht="14.4" customHeight="1">
      <c r="A92" s="20"/>
      <c r="B92" s="14"/>
      <c r="C92" s="28" t="e">
        <f>VLOOKUP($B92,Foglio1!$B$1:$D$143,2,FALSE)</f>
        <v>#N/A</v>
      </c>
      <c r="D92" s="28" t="e">
        <f>VLOOKUP($B92,Foglio1!$B$1:$D$143,3,FALSE)</f>
        <v>#N/A</v>
      </c>
      <c r="E92" s="10"/>
      <c r="F92" s="10"/>
      <c r="G92" s="90"/>
      <c r="H92" s="10"/>
      <c r="I92" s="10"/>
      <c r="J92" s="10"/>
      <c r="K92" s="1"/>
      <c r="M92" s="62"/>
      <c r="N92" s="32" t="e">
        <f>MATCH(Foglio1!B83,OPD!B$11:B$174,0)</f>
        <v>#N/A</v>
      </c>
      <c r="O92" s="33" t="e">
        <f t="shared" si="8"/>
        <v>#N/A</v>
      </c>
      <c r="P92" s="34" t="e">
        <f t="shared" si="5"/>
        <v>#N/A</v>
      </c>
    </row>
    <row r="93" spans="1:16" ht="14.4" customHeight="1">
      <c r="A93" s="20"/>
      <c r="B93" s="14"/>
      <c r="C93" s="28" t="e">
        <f>VLOOKUP($B93,Foglio1!$B$1:$D$143,2,FALSE)</f>
        <v>#N/A</v>
      </c>
      <c r="D93" s="28" t="e">
        <f>VLOOKUP($B93,Foglio1!$B$1:$D$143,3,FALSE)</f>
        <v>#N/A</v>
      </c>
      <c r="E93" s="10"/>
      <c r="F93" s="10"/>
      <c r="G93" s="90"/>
      <c r="H93" s="10"/>
      <c r="I93" s="10"/>
      <c r="J93" s="10"/>
      <c r="K93" s="1"/>
      <c r="M93" s="62" t="s">
        <v>160</v>
      </c>
      <c r="N93" s="32" t="e">
        <f>MATCH(Foglio1!B84,OPD!B$11:B$174,0)</f>
        <v>#N/A</v>
      </c>
      <c r="O93" s="33" t="e">
        <f t="shared" si="8"/>
        <v>#N/A</v>
      </c>
      <c r="P93" s="34" t="e">
        <f t="shared" si="5"/>
        <v>#N/A</v>
      </c>
    </row>
    <row r="94" spans="1:16" ht="14.4" customHeight="1">
      <c r="A94" s="20"/>
      <c r="B94" s="14"/>
      <c r="C94" s="28" t="e">
        <f>VLOOKUP($B94,Foglio1!$B$1:$D$143,2,FALSE)</f>
        <v>#N/A</v>
      </c>
      <c r="D94" s="28" t="e">
        <f>VLOOKUP($B94,Foglio1!$B$1:$D$143,3,FALSE)</f>
        <v>#N/A</v>
      </c>
      <c r="E94" s="10"/>
      <c r="F94" s="10"/>
      <c r="G94" s="90"/>
      <c r="H94" s="10"/>
      <c r="I94" s="10"/>
      <c r="J94" s="10"/>
      <c r="K94" s="1"/>
      <c r="M94" s="62"/>
      <c r="N94" s="32" t="e">
        <f>MATCH(Foglio1!B85,OPD!B$11:B$174,0)</f>
        <v>#N/A</v>
      </c>
      <c r="O94" s="33" t="e">
        <f t="shared" si="8"/>
        <v>#N/A</v>
      </c>
      <c r="P94" s="34" t="e">
        <f t="shared" si="5"/>
        <v>#N/A</v>
      </c>
    </row>
    <row r="95" spans="1:16" ht="14.4" customHeight="1">
      <c r="A95" s="20"/>
      <c r="B95" s="14"/>
      <c r="C95" s="28" t="e">
        <f>VLOOKUP($B95,Foglio1!$B$1:$D$143,2,FALSE)</f>
        <v>#N/A</v>
      </c>
      <c r="D95" s="28" t="e">
        <f>VLOOKUP($B95,Foglio1!$B$1:$D$143,3,FALSE)</f>
        <v>#N/A</v>
      </c>
      <c r="E95" s="10"/>
      <c r="F95" s="10"/>
      <c r="G95" s="90"/>
      <c r="H95" s="10"/>
      <c r="I95" s="10"/>
      <c r="J95" s="10"/>
      <c r="K95" s="1"/>
      <c r="M95" s="62"/>
      <c r="N95" s="32" t="e">
        <f>MATCH(Foglio1!B86,OPD!B$11:B$174,0)</f>
        <v>#N/A</v>
      </c>
      <c r="O95" s="33" t="e">
        <f t="shared" si="8"/>
        <v>#N/A</v>
      </c>
      <c r="P95" s="34" t="e">
        <f t="shared" si="5"/>
        <v>#N/A</v>
      </c>
    </row>
    <row r="96" spans="1:16" ht="14.4" customHeight="1">
      <c r="A96" s="20"/>
      <c r="B96" s="14"/>
      <c r="C96" s="28" t="e">
        <f>VLOOKUP($B96,Foglio1!$B$1:$D$143,2,FALSE)</f>
        <v>#N/A</v>
      </c>
      <c r="D96" s="28" t="e">
        <f>VLOOKUP($B96,Foglio1!$B$1:$D$143,3,FALSE)</f>
        <v>#N/A</v>
      </c>
      <c r="E96" s="10"/>
      <c r="F96" s="10"/>
      <c r="G96" s="90"/>
      <c r="H96" s="10"/>
      <c r="I96" s="10"/>
      <c r="J96" s="10"/>
      <c r="K96" s="1"/>
      <c r="M96" s="62"/>
      <c r="N96" s="32" t="e">
        <f>MATCH(Foglio1!B87,OPD!B$11:B$174,0)</f>
        <v>#N/A</v>
      </c>
      <c r="O96" s="33" t="e">
        <f t="shared" si="8"/>
        <v>#N/A</v>
      </c>
      <c r="P96" s="34" t="e">
        <f t="shared" si="5"/>
        <v>#N/A</v>
      </c>
    </row>
    <row r="97" spans="1:16" ht="14.4" customHeight="1">
      <c r="A97" s="20"/>
      <c r="B97" s="14"/>
      <c r="C97" s="28" t="e">
        <f>VLOOKUP($B97,Foglio1!$B$1:$D$143,2,FALSE)</f>
        <v>#N/A</v>
      </c>
      <c r="D97" s="28" t="e">
        <f>VLOOKUP($B97,Foglio1!$B$1:$D$143,3,FALSE)</f>
        <v>#N/A</v>
      </c>
      <c r="E97" s="10"/>
      <c r="F97" s="10"/>
      <c r="G97" s="90"/>
      <c r="H97" s="10"/>
      <c r="I97" s="10"/>
      <c r="J97" s="10"/>
      <c r="K97" s="1"/>
      <c r="M97" s="62"/>
      <c r="N97" s="32" t="e">
        <f>MATCH(Foglio1!B88,OPD!B$11:B$174,0)</f>
        <v>#N/A</v>
      </c>
      <c r="O97" s="33" t="e">
        <f t="shared" si="8"/>
        <v>#N/A</v>
      </c>
      <c r="P97" s="34" t="e">
        <f t="shared" si="5"/>
        <v>#N/A</v>
      </c>
    </row>
    <row r="98" spans="1:16" ht="14.4" customHeight="1">
      <c r="A98" s="20"/>
      <c r="B98" s="14"/>
      <c r="C98" s="28" t="e">
        <f>VLOOKUP($B98,Foglio1!$B$1:$D$143,2,FALSE)</f>
        <v>#N/A</v>
      </c>
      <c r="D98" s="28" t="e">
        <f>VLOOKUP($B98,Foglio1!$B$1:$D$143,3,FALSE)</f>
        <v>#N/A</v>
      </c>
      <c r="E98" s="10"/>
      <c r="F98" s="10"/>
      <c r="G98" s="90"/>
      <c r="H98" s="10"/>
      <c r="I98" s="10"/>
      <c r="J98" s="10"/>
      <c r="K98" s="1"/>
      <c r="M98" s="62"/>
      <c r="N98" s="32" t="e">
        <f>MATCH(Foglio1!B89,OPD!B$11:B$174,0)</f>
        <v>#N/A</v>
      </c>
      <c r="O98" s="33" t="e">
        <f t="shared" si="6"/>
        <v>#N/A</v>
      </c>
      <c r="P98" s="34" t="e">
        <f t="shared" si="5"/>
        <v>#N/A</v>
      </c>
    </row>
    <row r="99" spans="1:16" ht="14.4" customHeight="1">
      <c r="A99" s="21"/>
      <c r="B99" s="14"/>
      <c r="C99" s="28" t="e">
        <f>VLOOKUP($B99,Foglio1!$B$1:$D$143,2,FALSE)</f>
        <v>#N/A</v>
      </c>
      <c r="D99" s="28" t="e">
        <f>VLOOKUP($B99,Foglio1!$B$1:$D$143,3,FALSE)</f>
        <v>#N/A</v>
      </c>
      <c r="E99" s="10"/>
      <c r="F99" s="10"/>
      <c r="G99" s="90"/>
      <c r="H99" s="10"/>
      <c r="I99" s="10"/>
      <c r="J99" s="10"/>
      <c r="K99" s="1"/>
      <c r="M99" s="62"/>
      <c r="N99" s="32" t="e">
        <f>MATCH(Foglio1!B90,OPD!B$11:B$174,0)</f>
        <v>#N/A</v>
      </c>
      <c r="O99" s="33" t="e">
        <f t="shared" si="6"/>
        <v>#N/A</v>
      </c>
      <c r="P99" s="34" t="e">
        <f t="shared" si="5"/>
        <v>#N/A</v>
      </c>
    </row>
    <row r="100" spans="1:16" ht="14.4" customHeight="1">
      <c r="A100" s="21"/>
      <c r="B100" s="14"/>
      <c r="C100" s="28" t="e">
        <f>VLOOKUP($B100,Foglio1!$B$1:$D$143,2,FALSE)</f>
        <v>#N/A</v>
      </c>
      <c r="D100" s="28" t="e">
        <f>VLOOKUP($B100,Foglio1!$B$1:$D$143,3,FALSE)</f>
        <v>#N/A</v>
      </c>
      <c r="E100" s="10"/>
      <c r="F100" s="10"/>
      <c r="G100" s="90"/>
      <c r="H100" s="10"/>
      <c r="I100" s="10"/>
      <c r="J100" s="10"/>
      <c r="K100" s="1"/>
      <c r="M100" s="62"/>
      <c r="N100" s="32" t="e">
        <f>MATCH(Foglio1!B91,OPD!B$11:B$174,0)</f>
        <v>#N/A</v>
      </c>
      <c r="O100" s="33" t="e">
        <f>IF(N100&gt;0,"4","0")</f>
        <v>#N/A</v>
      </c>
      <c r="P100" s="34" t="e">
        <f t="shared" si="5"/>
        <v>#N/A</v>
      </c>
    </row>
    <row r="101" spans="1:16" ht="14.4" customHeight="1">
      <c r="A101" s="21"/>
      <c r="B101" s="14"/>
      <c r="C101" s="28" t="e">
        <f>VLOOKUP($B101,Foglio1!$B$1:$D$143,2,FALSE)</f>
        <v>#N/A</v>
      </c>
      <c r="D101" s="28" t="e">
        <f>VLOOKUP($B101,Foglio1!$B$1:$D$143,3,FALSE)</f>
        <v>#N/A</v>
      </c>
      <c r="E101" s="10"/>
      <c r="F101" s="10"/>
      <c r="G101" s="90"/>
      <c r="H101" s="10"/>
      <c r="I101" s="10"/>
      <c r="J101" s="10"/>
      <c r="K101" s="1"/>
      <c r="M101" s="62"/>
      <c r="N101" s="32" t="e">
        <f>MATCH(Foglio1!B92,OPD!B$11:B$174,0)</f>
        <v>#N/A</v>
      </c>
      <c r="O101" s="33" t="e">
        <f t="shared" si="6"/>
        <v>#N/A</v>
      </c>
      <c r="P101" s="34" t="e">
        <f t="shared" si="5"/>
        <v>#N/A</v>
      </c>
    </row>
    <row r="102" spans="1:16" ht="14.4" customHeight="1">
      <c r="A102" s="21"/>
      <c r="B102" s="14"/>
      <c r="C102" s="28" t="e">
        <f>VLOOKUP($B102,Foglio1!$B$1:$D$143,2,FALSE)</f>
        <v>#N/A</v>
      </c>
      <c r="D102" s="28" t="e">
        <f>VLOOKUP($B102,Foglio1!$B$1:$D$143,3,FALSE)</f>
        <v>#N/A</v>
      </c>
      <c r="E102" s="10"/>
      <c r="F102" s="10"/>
      <c r="G102" s="90"/>
      <c r="H102" s="10"/>
      <c r="I102" s="10"/>
      <c r="J102" s="10"/>
      <c r="K102" s="1"/>
      <c r="M102" s="62"/>
      <c r="N102" s="32" t="e">
        <f>MATCH(Foglio1!B93,OPD!B$11:B$174,0)</f>
        <v>#N/A</v>
      </c>
      <c r="O102" s="33" t="e">
        <f t="shared" si="6"/>
        <v>#N/A</v>
      </c>
      <c r="P102" s="34" t="e">
        <f t="shared" si="5"/>
        <v>#N/A</v>
      </c>
    </row>
    <row r="103" spans="1:16" ht="14.4" customHeight="1">
      <c r="A103" s="21"/>
      <c r="B103" s="14"/>
      <c r="C103" s="28" t="e">
        <f>VLOOKUP($B103,Foglio1!$B$1:$D$143,2,FALSE)</f>
        <v>#N/A</v>
      </c>
      <c r="D103" s="28" t="e">
        <f>VLOOKUP($B103,Foglio1!$B$1:$D$143,3,FALSE)</f>
        <v>#N/A</v>
      </c>
      <c r="E103" s="10"/>
      <c r="F103" s="10"/>
      <c r="G103" s="90"/>
      <c r="H103" s="10"/>
      <c r="I103" s="10"/>
      <c r="J103" s="10"/>
      <c r="K103" s="1"/>
      <c r="M103" s="62"/>
      <c r="N103" s="32" t="e">
        <f>MATCH(Foglio1!B94,OPD!B$11:B$174,0)</f>
        <v>#N/A</v>
      </c>
      <c r="O103" s="33" t="e">
        <f>IF(N103&gt;0,"1","0")</f>
        <v>#N/A</v>
      </c>
      <c r="P103" s="34" t="e">
        <f t="shared" si="5"/>
        <v>#N/A</v>
      </c>
    </row>
    <row r="104" spans="1:16" ht="14.4" customHeight="1">
      <c r="A104" s="21"/>
      <c r="B104" s="14"/>
      <c r="C104" s="28" t="e">
        <f>VLOOKUP($B104,Foglio1!$B$1:$D$143,2,FALSE)</f>
        <v>#N/A</v>
      </c>
      <c r="D104" s="28" t="e">
        <f>VLOOKUP($B104,Foglio1!$B$1:$D$143,3,FALSE)</f>
        <v>#N/A</v>
      </c>
      <c r="E104" s="10"/>
      <c r="F104" s="10"/>
      <c r="G104" s="90"/>
      <c r="H104" s="10"/>
      <c r="I104" s="10"/>
      <c r="J104" s="10"/>
      <c r="K104" s="1"/>
      <c r="M104" s="62"/>
      <c r="N104" s="32" t="e">
        <f>MATCH(Foglio1!B95,OPD!B$11:B$174,0)</f>
        <v>#N/A</v>
      </c>
      <c r="O104" s="33" t="e">
        <f t="shared" ref="O104:O106" si="9">IF(N104&gt;0,"1","0")</f>
        <v>#N/A</v>
      </c>
      <c r="P104" s="34" t="e">
        <f t="shared" si="5"/>
        <v>#N/A</v>
      </c>
    </row>
    <row r="105" spans="1:16" ht="14.4" customHeight="1">
      <c r="A105" s="21"/>
      <c r="B105" s="14"/>
      <c r="C105" s="28" t="e">
        <f>VLOOKUP($B105,Foglio1!$B$1:$D$143,2,FALSE)</f>
        <v>#N/A</v>
      </c>
      <c r="D105" s="28" t="e">
        <f>VLOOKUP($B105,Foglio1!$B$1:$D$143,3,FALSE)</f>
        <v>#N/A</v>
      </c>
      <c r="E105" s="10"/>
      <c r="F105" s="10"/>
      <c r="G105" s="90"/>
      <c r="H105" s="10"/>
      <c r="I105" s="10"/>
      <c r="J105" s="10"/>
      <c r="K105" s="1"/>
      <c r="M105" s="62"/>
      <c r="N105" s="32" t="e">
        <f>MATCH(Foglio1!B96,OPD!B$11:B$174,0)</f>
        <v>#N/A</v>
      </c>
      <c r="O105" s="33" t="e">
        <f t="shared" si="9"/>
        <v>#N/A</v>
      </c>
      <c r="P105" s="34" t="e">
        <f t="shared" si="5"/>
        <v>#N/A</v>
      </c>
    </row>
    <row r="106" spans="1:16">
      <c r="A106" s="21"/>
      <c r="B106" s="14"/>
      <c r="C106" s="28" t="e">
        <f>VLOOKUP($B106,Foglio1!$B$1:$D$143,2,FALSE)</f>
        <v>#N/A</v>
      </c>
      <c r="D106" s="28" t="e">
        <f>VLOOKUP($B106,Foglio1!$B$1:$D$143,3,FALSE)</f>
        <v>#N/A</v>
      </c>
      <c r="E106" s="10"/>
      <c r="F106" s="10"/>
      <c r="G106" s="90"/>
      <c r="H106" s="10"/>
      <c r="I106" s="10"/>
      <c r="J106" s="10"/>
      <c r="K106" s="1"/>
      <c r="M106" s="62"/>
      <c r="N106" s="32" t="e">
        <f>MATCH(Foglio1!B97,OPD!B$11:B$174,0)</f>
        <v>#N/A</v>
      </c>
      <c r="O106" s="33" t="e">
        <f t="shared" si="9"/>
        <v>#N/A</v>
      </c>
      <c r="P106" s="34" t="e">
        <f t="shared" si="5"/>
        <v>#N/A</v>
      </c>
    </row>
    <row r="107" spans="1:16" ht="34.200000000000003">
      <c r="A107" s="21"/>
      <c r="B107" s="14"/>
      <c r="C107" s="28" t="e">
        <f>VLOOKUP($B107,Foglio1!$B$1:$D$143,2,FALSE)</f>
        <v>#N/A</v>
      </c>
      <c r="D107" s="28" t="e">
        <f>VLOOKUP($B107,Foglio1!$B$1:$D$143,3,FALSE)</f>
        <v>#N/A</v>
      </c>
      <c r="E107" s="10"/>
      <c r="F107" s="10"/>
      <c r="G107" s="90"/>
      <c r="H107" s="10"/>
      <c r="I107" s="10"/>
      <c r="J107" s="10"/>
      <c r="K107" s="1"/>
      <c r="M107" s="36" t="s">
        <v>175</v>
      </c>
      <c r="N107" s="32" t="e">
        <f>MATCH(Foglio1!B98,OPD!B$11:B$174,0)</f>
        <v>#N/A</v>
      </c>
      <c r="O107" s="33" t="e">
        <f>IF(N107&gt;0,"4","0")</f>
        <v>#N/A</v>
      </c>
      <c r="P107" s="34" t="e">
        <f t="shared" si="5"/>
        <v>#N/A</v>
      </c>
    </row>
    <row r="108" spans="1:16" ht="28.2" customHeight="1">
      <c r="A108" s="21"/>
      <c r="B108" s="14"/>
      <c r="C108" s="28" t="e">
        <f>VLOOKUP($B108,Foglio1!$B$1:$D$143,2,FALSE)</f>
        <v>#N/A</v>
      </c>
      <c r="D108" s="28" t="e">
        <f>VLOOKUP($B108,Foglio1!$B$1:$D$143,3,FALSE)</f>
        <v>#N/A</v>
      </c>
      <c r="E108" s="10"/>
      <c r="F108" s="10"/>
      <c r="G108" s="90"/>
      <c r="H108" s="10"/>
      <c r="I108" s="10"/>
      <c r="J108" s="10"/>
      <c r="K108" s="1"/>
      <c r="M108" s="62" t="s">
        <v>176</v>
      </c>
      <c r="N108" s="32" t="e">
        <f>MATCH(Foglio1!B99,OPD!B$11:B$174,0)</f>
        <v>#N/A</v>
      </c>
      <c r="O108" s="33" t="e">
        <f t="shared" si="6"/>
        <v>#N/A</v>
      </c>
      <c r="P108" s="34" t="e">
        <f t="shared" si="5"/>
        <v>#N/A</v>
      </c>
    </row>
    <row r="109" spans="1:16" ht="36.6" customHeight="1">
      <c r="A109" s="21"/>
      <c r="B109" s="14"/>
      <c r="C109" s="28" t="e">
        <f>VLOOKUP($B109,Foglio1!$B$1:$D$143,2,FALSE)</f>
        <v>#N/A</v>
      </c>
      <c r="D109" s="28" t="e">
        <f>VLOOKUP($B109,Foglio1!$B$1:$D$143,3,FALSE)</f>
        <v>#N/A</v>
      </c>
      <c r="E109" s="10"/>
      <c r="F109" s="10"/>
      <c r="G109" s="90"/>
      <c r="H109" s="10"/>
      <c r="I109" s="10"/>
      <c r="J109" s="10"/>
      <c r="K109" s="1"/>
      <c r="M109" s="62"/>
      <c r="N109" s="32" t="e">
        <f>MATCH(Foglio1!B100,OPD!B$11:B$174,0)</f>
        <v>#N/A</v>
      </c>
      <c r="O109" s="33" t="e">
        <f>IF(N109&gt;0,"1","0")</f>
        <v>#N/A</v>
      </c>
      <c r="P109" s="34" t="e">
        <f t="shared" si="5"/>
        <v>#N/A</v>
      </c>
    </row>
    <row r="110" spans="1:16" ht="14.4" customHeight="1">
      <c r="A110" s="21"/>
      <c r="B110" s="14"/>
      <c r="C110" s="28" t="e">
        <f>VLOOKUP($B110,Foglio1!$B$1:$D$143,2,FALSE)</f>
        <v>#N/A</v>
      </c>
      <c r="D110" s="28" t="e">
        <f>VLOOKUP($B110,Foglio1!$B$1:$D$143,3,FALSE)</f>
        <v>#N/A</v>
      </c>
      <c r="E110" s="10"/>
      <c r="F110" s="10"/>
      <c r="G110" s="90"/>
      <c r="H110" s="10"/>
      <c r="I110" s="10"/>
      <c r="J110" s="10"/>
      <c r="K110" s="1"/>
      <c r="M110" s="62" t="s">
        <v>179</v>
      </c>
      <c r="N110" s="32" t="e">
        <f>MATCH(Foglio1!B101,OPD!B$11:B$174,0)</f>
        <v>#N/A</v>
      </c>
      <c r="O110" s="33" t="e">
        <f t="shared" si="6"/>
        <v>#N/A</v>
      </c>
      <c r="P110" s="34" t="e">
        <f t="shared" si="5"/>
        <v>#N/A</v>
      </c>
    </row>
    <row r="111" spans="1:16" ht="14.4" customHeight="1">
      <c r="A111" s="21"/>
      <c r="B111" s="14"/>
      <c r="C111" s="28" t="e">
        <f>VLOOKUP($B111,Foglio1!$B$1:$D$143,2,FALSE)</f>
        <v>#N/A</v>
      </c>
      <c r="D111" s="28" t="e">
        <f>VLOOKUP($B111,Foglio1!$B$1:$D$143,3,FALSE)</f>
        <v>#N/A</v>
      </c>
      <c r="E111" s="10"/>
      <c r="F111" s="10"/>
      <c r="G111" s="90"/>
      <c r="H111" s="10"/>
      <c r="I111" s="10"/>
      <c r="J111" s="10"/>
      <c r="K111" s="1"/>
      <c r="M111" s="62"/>
      <c r="N111" s="32" t="e">
        <f>MATCH(Foglio1!B102,OPD!B$11:B$174,0)</f>
        <v>#N/A</v>
      </c>
      <c r="O111" s="33" t="e">
        <f>IF(N111&gt;0,"1","0")</f>
        <v>#N/A</v>
      </c>
      <c r="P111" s="34" t="e">
        <f t="shared" si="5"/>
        <v>#N/A</v>
      </c>
    </row>
    <row r="112" spans="1:16" ht="14.4" customHeight="1">
      <c r="A112" s="21"/>
      <c r="B112" s="14"/>
      <c r="C112" s="28" t="e">
        <f>VLOOKUP($B112,Foglio1!$B$1:$D$143,2,FALSE)</f>
        <v>#N/A</v>
      </c>
      <c r="D112" s="28" t="e">
        <f>VLOOKUP($B112,Foglio1!$B$1:$D$143,3,FALSE)</f>
        <v>#N/A</v>
      </c>
      <c r="E112" s="10"/>
      <c r="F112" s="10"/>
      <c r="G112" s="90"/>
      <c r="H112" s="10"/>
      <c r="I112" s="10"/>
      <c r="J112" s="10"/>
      <c r="K112" s="1"/>
      <c r="M112" s="62"/>
      <c r="N112" s="32" t="e">
        <f>MATCH(Foglio1!B103,OPD!B$11:B$174,0)</f>
        <v>#N/A</v>
      </c>
      <c r="O112" s="33" t="e">
        <f t="shared" ref="O112:O113" si="10">IF(N112&gt;0,"1","0")</f>
        <v>#N/A</v>
      </c>
      <c r="P112" s="34" t="e">
        <f t="shared" si="5"/>
        <v>#N/A</v>
      </c>
    </row>
    <row r="113" spans="1:16" ht="14.4" customHeight="1">
      <c r="A113" s="21"/>
      <c r="B113" s="14"/>
      <c r="C113" s="28" t="e">
        <f>VLOOKUP($B113,Foglio1!$B$1:$D$143,2,FALSE)</f>
        <v>#N/A</v>
      </c>
      <c r="D113" s="28" t="e">
        <f>VLOOKUP($B113,Foglio1!$B$1:$D$143,3,FALSE)</f>
        <v>#N/A</v>
      </c>
      <c r="E113" s="10"/>
      <c r="F113" s="10"/>
      <c r="G113" s="90"/>
      <c r="H113" s="10"/>
      <c r="I113" s="10"/>
      <c r="J113" s="10"/>
      <c r="K113" s="1"/>
      <c r="M113" s="62"/>
      <c r="N113" s="32" t="e">
        <f>MATCH(Foglio1!B104,OPD!B$11:B$174,0)</f>
        <v>#N/A</v>
      </c>
      <c r="O113" s="33" t="e">
        <f t="shared" si="10"/>
        <v>#N/A</v>
      </c>
      <c r="P113" s="34" t="e">
        <f t="shared" si="5"/>
        <v>#N/A</v>
      </c>
    </row>
    <row r="114" spans="1:16" ht="14.4" customHeight="1">
      <c r="A114" s="21"/>
      <c r="B114" s="14"/>
      <c r="C114" s="28" t="e">
        <f>VLOOKUP($B114,Foglio1!$B$1:$D$143,2,FALSE)</f>
        <v>#N/A</v>
      </c>
      <c r="D114" s="28" t="e">
        <f>VLOOKUP($B114,Foglio1!$B$1:$D$143,3,FALSE)</f>
        <v>#N/A</v>
      </c>
      <c r="E114" s="10"/>
      <c r="F114" s="10"/>
      <c r="G114" s="90"/>
      <c r="H114" s="10"/>
      <c r="I114" s="10"/>
      <c r="J114" s="10"/>
      <c r="K114" s="1"/>
      <c r="M114" s="62" t="s">
        <v>184</v>
      </c>
      <c r="N114" s="32" t="e">
        <f>MATCH(Foglio1!B105,OPD!B$11:B$174,0)</f>
        <v>#N/A</v>
      </c>
      <c r="O114" s="33" t="e">
        <f t="shared" si="6"/>
        <v>#N/A</v>
      </c>
      <c r="P114" s="34" t="e">
        <f t="shared" si="5"/>
        <v>#N/A</v>
      </c>
    </row>
    <row r="115" spans="1:16" ht="14.4" customHeight="1">
      <c r="A115" s="21"/>
      <c r="B115" s="14"/>
      <c r="C115" s="28" t="e">
        <f>VLOOKUP($B115,Foglio1!$B$1:$D$143,2,FALSE)</f>
        <v>#N/A</v>
      </c>
      <c r="D115" s="28" t="e">
        <f>VLOOKUP($B115,Foglio1!$B$1:$D$143,3,FALSE)</f>
        <v>#N/A</v>
      </c>
      <c r="E115" s="10"/>
      <c r="F115" s="10"/>
      <c r="G115" s="90"/>
      <c r="H115" s="10"/>
      <c r="I115" s="10"/>
      <c r="J115" s="10"/>
      <c r="K115" s="1"/>
      <c r="M115" s="62"/>
      <c r="N115" s="32" t="e">
        <f>MATCH(Foglio1!B106,OPD!B$11:B$174,0)</f>
        <v>#N/A</v>
      </c>
      <c r="O115" s="33" t="e">
        <f t="shared" si="6"/>
        <v>#N/A</v>
      </c>
      <c r="P115" s="34" t="e">
        <f t="shared" si="5"/>
        <v>#N/A</v>
      </c>
    </row>
    <row r="116" spans="1:16" ht="14.4" customHeight="1">
      <c r="A116" s="21"/>
      <c r="B116" s="14"/>
      <c r="C116" s="28" t="e">
        <f>VLOOKUP($B116,Foglio1!$B$1:$D$143,2,FALSE)</f>
        <v>#N/A</v>
      </c>
      <c r="D116" s="28" t="e">
        <f>VLOOKUP($B116,Foglio1!$B$1:$D$143,3,FALSE)</f>
        <v>#N/A</v>
      </c>
      <c r="E116" s="10"/>
      <c r="F116" s="10"/>
      <c r="G116" s="90"/>
      <c r="H116" s="10"/>
      <c r="I116" s="10"/>
      <c r="J116" s="10"/>
      <c r="K116" s="1"/>
      <c r="M116" s="62"/>
      <c r="N116" s="32" t="e">
        <f>MATCH(Foglio1!B107,OPD!B$11:B$174,0)</f>
        <v>#N/A</v>
      </c>
      <c r="O116" s="33" t="e">
        <f>IF(N116&gt;0,"1","0")</f>
        <v>#N/A</v>
      </c>
      <c r="P116" s="34" t="e">
        <f t="shared" si="5"/>
        <v>#N/A</v>
      </c>
    </row>
    <row r="117" spans="1:16" ht="14.4" customHeight="1">
      <c r="A117" s="21"/>
      <c r="B117" s="14"/>
      <c r="C117" s="28" t="e">
        <f>VLOOKUP($B117,Foglio1!$B$1:$D$143,2,FALSE)</f>
        <v>#N/A</v>
      </c>
      <c r="D117" s="28" t="e">
        <f>VLOOKUP($B117,Foglio1!$B$1:$D$143,3,FALSE)</f>
        <v>#N/A</v>
      </c>
      <c r="E117" s="10"/>
      <c r="F117" s="10"/>
      <c r="G117" s="90"/>
      <c r="H117" s="10"/>
      <c r="I117" s="10"/>
      <c r="J117" s="10"/>
      <c r="K117" s="1"/>
      <c r="M117" s="62"/>
      <c r="N117" s="32" t="e">
        <f>MATCH(Foglio1!B108,OPD!B$11:B$174,0)</f>
        <v>#N/A</v>
      </c>
      <c r="O117" s="33" t="e">
        <f>IF(N117&gt;0,"5","0")</f>
        <v>#N/A</v>
      </c>
      <c r="P117" s="34" t="e">
        <f t="shared" si="5"/>
        <v>#N/A</v>
      </c>
    </row>
    <row r="118" spans="1:16" ht="34.200000000000003">
      <c r="A118" s="21"/>
      <c r="B118" s="14"/>
      <c r="C118" s="28" t="e">
        <f>VLOOKUP($B118,Foglio1!$B$1:$D$143,2,FALSE)</f>
        <v>#N/A</v>
      </c>
      <c r="D118" s="28" t="e">
        <f>VLOOKUP($B118,Foglio1!$B$1:$D$143,3,FALSE)</f>
        <v>#N/A</v>
      </c>
      <c r="E118" s="10"/>
      <c r="F118" s="10"/>
      <c r="G118" s="90"/>
      <c r="H118" s="10"/>
      <c r="I118" s="10"/>
      <c r="J118" s="10"/>
      <c r="K118" s="1"/>
      <c r="M118" s="37" t="s">
        <v>189</v>
      </c>
      <c r="N118" s="32" t="e">
        <f>MATCH(Foglio1!B109,OPD!B$11:B$174,0)</f>
        <v>#N/A</v>
      </c>
      <c r="O118" s="33" t="e">
        <f>IF(N118&gt;0,"13","0")</f>
        <v>#N/A</v>
      </c>
      <c r="P118" s="34" t="e">
        <f t="shared" si="5"/>
        <v>#N/A</v>
      </c>
    </row>
    <row r="119" spans="1:16">
      <c r="A119" s="21"/>
      <c r="B119" s="14"/>
      <c r="C119" s="28" t="e">
        <f>VLOOKUP($B119,Foglio1!$B$1:$D$143,2,FALSE)</f>
        <v>#N/A</v>
      </c>
      <c r="D119" s="28" t="e">
        <f>VLOOKUP($B119,Foglio1!$B$1:$D$143,3,FALSE)</f>
        <v>#N/A</v>
      </c>
      <c r="E119" s="10"/>
      <c r="F119" s="10"/>
      <c r="G119" s="90"/>
      <c r="H119" s="10"/>
      <c r="I119" s="10"/>
      <c r="J119" s="10"/>
      <c r="K119" s="1"/>
      <c r="M119" s="38" t="s">
        <v>237</v>
      </c>
      <c r="N119" s="32"/>
      <c r="O119" s="33"/>
      <c r="P119" s="34"/>
    </row>
    <row r="120" spans="1:16" ht="14.4" customHeight="1">
      <c r="A120" s="21"/>
      <c r="B120" s="14"/>
      <c r="C120" s="28" t="e">
        <f>VLOOKUP($B120,Foglio1!$B$1:$D$143,2,FALSE)</f>
        <v>#N/A</v>
      </c>
      <c r="D120" s="28" t="e">
        <f>VLOOKUP($B120,Foglio1!$B$1:$D$143,3,FALSE)</f>
        <v>#N/A</v>
      </c>
      <c r="E120" s="10"/>
      <c r="F120" s="10"/>
      <c r="G120" s="90"/>
      <c r="H120" s="10"/>
      <c r="I120" s="10"/>
      <c r="J120" s="10"/>
      <c r="K120" s="1"/>
      <c r="M120" s="62" t="s">
        <v>190</v>
      </c>
      <c r="N120" s="32" t="e">
        <f>MATCH(Foglio1!B111,OPD!B$11:B$174,0)</f>
        <v>#N/A</v>
      </c>
      <c r="O120" s="33" t="e">
        <f>IF(N120&gt;0,"4","0")</f>
        <v>#N/A</v>
      </c>
      <c r="P120" s="34" t="e">
        <f t="shared" si="5"/>
        <v>#N/A</v>
      </c>
    </row>
    <row r="121" spans="1:16" ht="14.4" customHeight="1">
      <c r="A121" s="21"/>
      <c r="B121" s="14"/>
      <c r="C121" s="28" t="e">
        <f>VLOOKUP($B121,Foglio1!$B$1:$D$143,2,FALSE)</f>
        <v>#N/A</v>
      </c>
      <c r="D121" s="28" t="e">
        <f>VLOOKUP($B121,Foglio1!$B$1:$D$143,3,FALSE)</f>
        <v>#N/A</v>
      </c>
      <c r="E121" s="10"/>
      <c r="F121" s="10"/>
      <c r="G121" s="90"/>
      <c r="H121" s="10"/>
      <c r="I121" s="10"/>
      <c r="J121" s="10"/>
      <c r="K121" s="1"/>
      <c r="M121" s="62"/>
      <c r="N121" s="32" t="e">
        <f>MATCH(Foglio1!B112,OPD!B$11:B$174,0)</f>
        <v>#N/A</v>
      </c>
      <c r="O121" s="33" t="e">
        <f>IF(N121&gt;0,"1","0")</f>
        <v>#N/A</v>
      </c>
      <c r="P121" s="34" t="e">
        <f t="shared" si="5"/>
        <v>#N/A</v>
      </c>
    </row>
    <row r="122" spans="1:16" ht="14.4" customHeight="1">
      <c r="A122" s="21"/>
      <c r="B122" s="14"/>
      <c r="C122" s="28" t="e">
        <f>VLOOKUP($B122,Foglio1!$B$1:$D$143,2,FALSE)</f>
        <v>#N/A</v>
      </c>
      <c r="D122" s="28" t="e">
        <f>VLOOKUP($B122,Foglio1!$B$1:$D$143,3,FALSE)</f>
        <v>#N/A</v>
      </c>
      <c r="E122" s="10"/>
      <c r="F122" s="10"/>
      <c r="G122" s="90"/>
      <c r="H122" s="10"/>
      <c r="I122" s="10"/>
      <c r="J122" s="10"/>
      <c r="K122" s="1"/>
      <c r="M122" s="62"/>
      <c r="N122" s="32" t="e">
        <f>MATCH(Foglio1!B113,OPD!B$11:B$174,0)</f>
        <v>#N/A</v>
      </c>
      <c r="O122" s="33" t="e">
        <f t="shared" ref="O122:O128" si="11">IF(N122&gt;0,"1","0")</f>
        <v>#N/A</v>
      </c>
      <c r="P122" s="34" t="e">
        <f t="shared" si="5"/>
        <v>#N/A</v>
      </c>
    </row>
    <row r="123" spans="1:16" ht="14.4" customHeight="1">
      <c r="A123" s="21"/>
      <c r="B123" s="14"/>
      <c r="C123" s="28" t="e">
        <f>VLOOKUP($B123,Foglio1!$B$1:$D$143,2,FALSE)</f>
        <v>#N/A</v>
      </c>
      <c r="D123" s="28" t="e">
        <f>VLOOKUP($B123,Foglio1!$B$1:$D$143,3,FALSE)</f>
        <v>#N/A</v>
      </c>
      <c r="E123" s="10"/>
      <c r="F123" s="10"/>
      <c r="G123" s="90"/>
      <c r="H123" s="10"/>
      <c r="I123" s="10"/>
      <c r="J123" s="10"/>
      <c r="K123" s="1"/>
      <c r="M123" s="62"/>
      <c r="N123" s="32" t="e">
        <f>MATCH(Foglio1!B114,OPD!B$11:B$174,0)</f>
        <v>#N/A</v>
      </c>
      <c r="O123" s="33" t="e">
        <f t="shared" si="11"/>
        <v>#N/A</v>
      </c>
      <c r="P123" s="34" t="e">
        <f t="shared" si="5"/>
        <v>#N/A</v>
      </c>
    </row>
    <row r="124" spans="1:16" ht="14.4" customHeight="1">
      <c r="A124" s="21"/>
      <c r="B124" s="14"/>
      <c r="C124" s="28" t="e">
        <f>VLOOKUP($B124,Foglio1!$B$1:$D$143,2,FALSE)</f>
        <v>#N/A</v>
      </c>
      <c r="D124" s="28" t="e">
        <f>VLOOKUP($B124,Foglio1!$B$1:$D$143,3,FALSE)</f>
        <v>#N/A</v>
      </c>
      <c r="E124" s="10"/>
      <c r="F124" s="10"/>
      <c r="G124" s="90"/>
      <c r="H124" s="10"/>
      <c r="I124" s="10"/>
      <c r="J124" s="10"/>
      <c r="K124" s="1"/>
      <c r="M124" s="62"/>
      <c r="N124" s="32" t="e">
        <f>MATCH(Foglio1!B115,OPD!B$11:B$174,0)</f>
        <v>#N/A</v>
      </c>
      <c r="O124" s="33" t="e">
        <f t="shared" si="11"/>
        <v>#N/A</v>
      </c>
      <c r="P124" s="34" t="e">
        <f t="shared" si="5"/>
        <v>#N/A</v>
      </c>
    </row>
    <row r="125" spans="1:16" ht="14.4" customHeight="1">
      <c r="A125" s="21"/>
      <c r="B125" s="14"/>
      <c r="C125" s="28" t="e">
        <f>VLOOKUP($B125,Foglio1!$B$1:$D$143,2,FALSE)</f>
        <v>#N/A</v>
      </c>
      <c r="D125" s="28" t="e">
        <f>VLOOKUP($B125,Foglio1!$B$1:$D$143,3,FALSE)</f>
        <v>#N/A</v>
      </c>
      <c r="E125" s="10"/>
      <c r="F125" s="10"/>
      <c r="G125" s="90"/>
      <c r="H125" s="10"/>
      <c r="I125" s="10"/>
      <c r="J125" s="10"/>
      <c r="K125" s="1"/>
      <c r="M125" s="62"/>
      <c r="N125" s="32" t="e">
        <f>MATCH(Foglio1!B116,OPD!B$11:B$174,0)</f>
        <v>#N/A</v>
      </c>
      <c r="O125" s="33" t="e">
        <f t="shared" si="11"/>
        <v>#N/A</v>
      </c>
      <c r="P125" s="34" t="e">
        <f t="shared" si="5"/>
        <v>#N/A</v>
      </c>
    </row>
    <row r="126" spans="1:16" ht="14.4" customHeight="1">
      <c r="A126" s="21"/>
      <c r="B126" s="14"/>
      <c r="C126" s="28" t="e">
        <f>VLOOKUP($B126,Foglio1!$B$1:$D$143,2,FALSE)</f>
        <v>#N/A</v>
      </c>
      <c r="D126" s="28" t="e">
        <f>VLOOKUP($B126,Foglio1!$B$1:$D$143,3,FALSE)</f>
        <v>#N/A</v>
      </c>
      <c r="E126" s="10"/>
      <c r="F126" s="10"/>
      <c r="G126" s="90"/>
      <c r="H126" s="10"/>
      <c r="I126" s="10"/>
      <c r="J126" s="10"/>
      <c r="K126" s="1"/>
      <c r="M126" s="62"/>
      <c r="N126" s="32" t="e">
        <f>MATCH(Foglio1!B117,OPD!B$11:B$174,0)</f>
        <v>#N/A</v>
      </c>
      <c r="O126" s="33" t="e">
        <f t="shared" si="11"/>
        <v>#N/A</v>
      </c>
      <c r="P126" s="34" t="e">
        <f t="shared" si="5"/>
        <v>#N/A</v>
      </c>
    </row>
    <row r="127" spans="1:16" ht="14.4" customHeight="1">
      <c r="A127" s="21"/>
      <c r="B127" s="14"/>
      <c r="C127" s="28" t="e">
        <f>VLOOKUP($B127,Foglio1!$B$1:$D$143,2,FALSE)</f>
        <v>#N/A</v>
      </c>
      <c r="D127" s="28" t="e">
        <f>VLOOKUP($B127,Foglio1!$B$1:$D$143,3,FALSE)</f>
        <v>#N/A</v>
      </c>
      <c r="E127" s="10"/>
      <c r="F127" s="10"/>
      <c r="G127" s="90"/>
      <c r="H127" s="10"/>
      <c r="I127" s="10"/>
      <c r="J127" s="10"/>
      <c r="K127" s="1"/>
      <c r="M127" s="62"/>
      <c r="N127" s="32" t="e">
        <f>MATCH(Foglio1!B118,OPD!B$11:B$174,0)</f>
        <v>#N/A</v>
      </c>
      <c r="O127" s="33" t="e">
        <f t="shared" si="11"/>
        <v>#N/A</v>
      </c>
      <c r="P127" s="34" t="e">
        <f t="shared" si="5"/>
        <v>#N/A</v>
      </c>
    </row>
    <row r="128" spans="1:16" ht="14.4" customHeight="1">
      <c r="A128" s="21"/>
      <c r="B128" s="14"/>
      <c r="C128" s="28" t="e">
        <f>VLOOKUP($B128,Foglio1!$B$1:$D$143,2,FALSE)</f>
        <v>#N/A</v>
      </c>
      <c r="D128" s="28" t="e">
        <f>VLOOKUP($B128,Foglio1!$B$1:$D$143,3,FALSE)</f>
        <v>#N/A</v>
      </c>
      <c r="E128" s="10"/>
      <c r="F128" s="10"/>
      <c r="G128" s="90"/>
      <c r="H128" s="10"/>
      <c r="I128" s="10"/>
      <c r="J128" s="10"/>
      <c r="K128" s="1"/>
      <c r="M128" s="62"/>
      <c r="N128" s="32" t="e">
        <f>MATCH(Foglio1!B119,OPD!B$11:B$174,0)</f>
        <v>#N/A</v>
      </c>
      <c r="O128" s="33" t="e">
        <f t="shared" si="11"/>
        <v>#N/A</v>
      </c>
      <c r="P128" s="34" t="e">
        <f t="shared" si="5"/>
        <v>#N/A</v>
      </c>
    </row>
    <row r="129" spans="1:16" ht="14.4" customHeight="1">
      <c r="A129" s="21"/>
      <c r="B129" s="14"/>
      <c r="C129" s="28" t="e">
        <f>VLOOKUP($B129,Foglio1!$B$1:$D$143,2,FALSE)</f>
        <v>#N/A</v>
      </c>
      <c r="D129" s="28" t="e">
        <f>VLOOKUP($B129,Foglio1!$B$1:$D$143,3,FALSE)</f>
        <v>#N/A</v>
      </c>
      <c r="E129" s="10"/>
      <c r="F129" s="10"/>
      <c r="G129" s="90"/>
      <c r="H129" s="10"/>
      <c r="I129" s="10"/>
      <c r="J129" s="10"/>
      <c r="K129" s="1"/>
      <c r="M129" s="62"/>
      <c r="N129" s="32" t="e">
        <f>MATCH(Foglio1!B120,OPD!B$11:B$174,0)</f>
        <v>#N/A</v>
      </c>
      <c r="O129" s="33" t="e">
        <f t="shared" si="6"/>
        <v>#N/A</v>
      </c>
      <c r="P129" s="34" t="e">
        <f t="shared" si="5"/>
        <v>#N/A</v>
      </c>
    </row>
    <row r="130" spans="1:16" ht="14.4" customHeight="1">
      <c r="A130" s="21"/>
      <c r="B130" s="14"/>
      <c r="C130" s="28" t="e">
        <f>VLOOKUP($B130,Foglio1!$B$1:$D$143,2,FALSE)</f>
        <v>#N/A</v>
      </c>
      <c r="D130" s="28" t="e">
        <f>VLOOKUP($B130,Foglio1!$B$1:$D$143,3,FALSE)</f>
        <v>#N/A</v>
      </c>
      <c r="E130" s="10"/>
      <c r="F130" s="10"/>
      <c r="G130" s="90"/>
      <c r="H130" s="10"/>
      <c r="I130" s="10"/>
      <c r="J130" s="10"/>
      <c r="K130" s="1"/>
      <c r="M130" s="62" t="s">
        <v>201</v>
      </c>
      <c r="N130" s="32" t="e">
        <f>MATCH(Foglio1!B121,OPD!B$11:B$174,0)</f>
        <v>#N/A</v>
      </c>
      <c r="O130" s="33" t="e">
        <f>IF(N130&gt;0,"1","0")</f>
        <v>#N/A</v>
      </c>
      <c r="P130" s="34" t="e">
        <f t="shared" si="5"/>
        <v>#N/A</v>
      </c>
    </row>
    <row r="131" spans="1:16" ht="14.4" customHeight="1">
      <c r="A131" s="21"/>
      <c r="B131" s="14"/>
      <c r="C131" s="28" t="e">
        <f>VLOOKUP($B131,Foglio1!$B$1:$D$143,2,FALSE)</f>
        <v>#N/A</v>
      </c>
      <c r="D131" s="28" t="e">
        <f>VLOOKUP($B131,Foglio1!$B$1:$D$143,3,FALSE)</f>
        <v>#N/A</v>
      </c>
      <c r="E131" s="10"/>
      <c r="F131" s="10"/>
      <c r="G131" s="90"/>
      <c r="H131" s="10"/>
      <c r="I131" s="10"/>
      <c r="J131" s="10"/>
      <c r="K131" s="1"/>
      <c r="M131" s="62"/>
      <c r="N131" s="32" t="e">
        <f>MATCH(Foglio1!B122,OPD!B$11:B$174,0)</f>
        <v>#N/A</v>
      </c>
      <c r="O131" s="33" t="e">
        <f t="shared" ref="O131:O157" si="12">IF(N131&gt;0,"1","0")</f>
        <v>#N/A</v>
      </c>
      <c r="P131" s="34" t="e">
        <f t="shared" si="5"/>
        <v>#N/A</v>
      </c>
    </row>
    <row r="132" spans="1:16" ht="14.4" customHeight="1">
      <c r="A132" s="21"/>
      <c r="B132" s="14"/>
      <c r="C132" s="28" t="e">
        <f>VLOOKUP($B132,Foglio1!$B$1:$D$143,2,FALSE)</f>
        <v>#N/A</v>
      </c>
      <c r="D132" s="28" t="e">
        <f>VLOOKUP($B132,Foglio1!$B$1:$D$143,3,FALSE)</f>
        <v>#N/A</v>
      </c>
      <c r="E132" s="10"/>
      <c r="F132" s="10"/>
      <c r="G132" s="90"/>
      <c r="H132" s="10"/>
      <c r="I132" s="10"/>
      <c r="J132" s="10"/>
      <c r="K132" s="1"/>
      <c r="M132" s="62"/>
      <c r="N132" s="32" t="e">
        <f>MATCH(Foglio1!B123,OPD!B$11:B$174,0)</f>
        <v>#N/A</v>
      </c>
      <c r="O132" s="33" t="e">
        <f t="shared" si="12"/>
        <v>#N/A</v>
      </c>
      <c r="P132" s="34" t="e">
        <f t="shared" si="5"/>
        <v>#N/A</v>
      </c>
    </row>
    <row r="133" spans="1:16" ht="14.4" customHeight="1">
      <c r="A133" s="21"/>
      <c r="B133" s="14"/>
      <c r="C133" s="28" t="e">
        <f>VLOOKUP($B133,Foglio1!$B$1:$D$143,2,FALSE)</f>
        <v>#N/A</v>
      </c>
      <c r="D133" s="28" t="e">
        <f>VLOOKUP($B133,Foglio1!$B$1:$D$143,3,FALSE)</f>
        <v>#N/A</v>
      </c>
      <c r="E133" s="10"/>
      <c r="F133" s="10"/>
      <c r="G133" s="90"/>
      <c r="H133" s="10"/>
      <c r="I133" s="10"/>
      <c r="J133" s="10"/>
      <c r="K133" s="1"/>
      <c r="M133" s="62"/>
      <c r="N133" s="32" t="e">
        <f>MATCH(Foglio1!B124,OPD!B$11:B$174,0)</f>
        <v>#N/A</v>
      </c>
      <c r="O133" s="33" t="e">
        <f t="shared" si="12"/>
        <v>#N/A</v>
      </c>
      <c r="P133" s="34" t="e">
        <f t="shared" si="5"/>
        <v>#N/A</v>
      </c>
    </row>
    <row r="134" spans="1:16" ht="14.4" customHeight="1">
      <c r="A134" s="21"/>
      <c r="B134" s="14"/>
      <c r="C134" s="28" t="e">
        <f>VLOOKUP($B134,Foglio1!$B$1:$D$143,2,FALSE)</f>
        <v>#N/A</v>
      </c>
      <c r="D134" s="28" t="e">
        <f>VLOOKUP($B134,Foglio1!$B$1:$D$143,3,FALSE)</f>
        <v>#N/A</v>
      </c>
      <c r="E134" s="10"/>
      <c r="F134" s="10"/>
      <c r="G134" s="90"/>
      <c r="H134" s="10"/>
      <c r="I134" s="10"/>
      <c r="J134" s="10"/>
      <c r="K134" s="1"/>
      <c r="M134" s="62"/>
      <c r="N134" s="32" t="e">
        <f>MATCH(Foglio1!B125,OPD!B$11:B$174,0)</f>
        <v>#N/A</v>
      </c>
      <c r="O134" s="33" t="e">
        <f t="shared" si="12"/>
        <v>#N/A</v>
      </c>
      <c r="P134" s="34" t="e">
        <f t="shared" si="5"/>
        <v>#N/A</v>
      </c>
    </row>
    <row r="135" spans="1:16" ht="14.4" customHeight="1">
      <c r="A135" s="21"/>
      <c r="B135" s="14"/>
      <c r="C135" s="28" t="e">
        <f>VLOOKUP($B135,Foglio1!$B$1:$D$143,2,FALSE)</f>
        <v>#N/A</v>
      </c>
      <c r="D135" s="28" t="e">
        <f>VLOOKUP($B135,Foglio1!$B$1:$D$143,3,FALSE)</f>
        <v>#N/A</v>
      </c>
      <c r="E135" s="10"/>
      <c r="F135" s="10"/>
      <c r="G135" s="90"/>
      <c r="H135" s="10"/>
      <c r="I135" s="10"/>
      <c r="J135" s="10"/>
      <c r="K135" s="1"/>
      <c r="M135" s="64" t="s">
        <v>207</v>
      </c>
      <c r="N135" s="32" t="e">
        <f>MATCH(Foglio1!B126,OPD!B$11:B$174,0)</f>
        <v>#N/A</v>
      </c>
      <c r="O135" s="33" t="e">
        <f t="shared" si="12"/>
        <v>#N/A</v>
      </c>
      <c r="P135" s="34" t="e">
        <f t="shared" si="5"/>
        <v>#N/A</v>
      </c>
    </row>
    <row r="136" spans="1:16" ht="14.4" customHeight="1">
      <c r="A136" s="21"/>
      <c r="B136" s="14"/>
      <c r="C136" s="28" t="e">
        <f>VLOOKUP($B136,Foglio1!$B$1:$D$143,2,FALSE)</f>
        <v>#N/A</v>
      </c>
      <c r="D136" s="28" t="e">
        <f>VLOOKUP($B136,Foglio1!$B$1:$D$143,3,FALSE)</f>
        <v>#N/A</v>
      </c>
      <c r="E136" s="10"/>
      <c r="F136" s="10"/>
      <c r="G136" s="90"/>
      <c r="H136" s="10"/>
      <c r="I136" s="10"/>
      <c r="J136" s="10"/>
      <c r="K136" s="1"/>
      <c r="M136" s="64"/>
      <c r="N136" s="32" t="e">
        <f>MATCH(Foglio1!B127,OPD!B$11:B$174,0)</f>
        <v>#N/A</v>
      </c>
      <c r="O136" s="33" t="e">
        <f t="shared" si="12"/>
        <v>#N/A</v>
      </c>
      <c r="P136" s="34" t="e">
        <f t="shared" si="5"/>
        <v>#N/A</v>
      </c>
    </row>
    <row r="137" spans="1:16" ht="14.4" customHeight="1">
      <c r="A137" s="21"/>
      <c r="B137" s="14"/>
      <c r="C137" s="28" t="e">
        <f>VLOOKUP($B137,Foglio1!$B$1:$D$143,2,FALSE)</f>
        <v>#N/A</v>
      </c>
      <c r="D137" s="28" t="e">
        <f>VLOOKUP($B137,Foglio1!$B$1:$D$143,3,FALSE)</f>
        <v>#N/A</v>
      </c>
      <c r="E137" s="10"/>
      <c r="F137" s="10"/>
      <c r="G137" s="90"/>
      <c r="H137" s="10"/>
      <c r="I137" s="10"/>
      <c r="J137" s="10"/>
      <c r="K137" s="1"/>
      <c r="M137" s="64"/>
      <c r="N137" s="32" t="e">
        <f>MATCH(Foglio1!B128,OPD!B$11:B$174,0)</f>
        <v>#N/A</v>
      </c>
      <c r="O137" s="33" t="e">
        <f t="shared" si="12"/>
        <v>#N/A</v>
      </c>
      <c r="P137" s="34" t="e">
        <f t="shared" si="5"/>
        <v>#N/A</v>
      </c>
    </row>
    <row r="138" spans="1:16" ht="14.4" customHeight="1">
      <c r="A138" s="21"/>
      <c r="B138" s="14"/>
      <c r="C138" s="28" t="e">
        <f>VLOOKUP($B138,Foglio1!$B$1:$D$143,2,FALSE)</f>
        <v>#N/A</v>
      </c>
      <c r="D138" s="28" t="e">
        <f>VLOOKUP($B138,Foglio1!$B$1:$D$143,3,FALSE)</f>
        <v>#N/A</v>
      </c>
      <c r="E138" s="10"/>
      <c r="F138" s="10"/>
      <c r="G138" s="90"/>
      <c r="H138" s="10"/>
      <c r="I138" s="10"/>
      <c r="J138" s="10"/>
      <c r="M138" s="64"/>
      <c r="N138" s="32" t="e">
        <f>MATCH(Foglio1!B129,OPD!B$11:B$174,0)</f>
        <v>#N/A</v>
      </c>
      <c r="O138" s="33" t="e">
        <f t="shared" si="12"/>
        <v>#N/A</v>
      </c>
      <c r="P138" s="34" t="e">
        <f t="shared" si="5"/>
        <v>#N/A</v>
      </c>
    </row>
    <row r="139" spans="1:16" ht="14.4" customHeight="1">
      <c r="A139" s="21"/>
      <c r="B139" s="14"/>
      <c r="C139" s="28" t="e">
        <f>VLOOKUP($B139,Foglio1!$B$1:$D$143,2,FALSE)</f>
        <v>#N/A</v>
      </c>
      <c r="D139" s="28" t="e">
        <f>VLOOKUP($B139,Foglio1!$B$1:$D$143,3,FALSE)</f>
        <v>#N/A</v>
      </c>
      <c r="E139" s="10"/>
      <c r="F139" s="10"/>
      <c r="G139" s="90"/>
      <c r="H139" s="10"/>
      <c r="I139" s="10"/>
      <c r="J139" s="10"/>
      <c r="M139" s="64"/>
      <c r="N139" s="32" t="e">
        <f>MATCH(Foglio1!B130,OPD!B$11:B$174,0)</f>
        <v>#N/A</v>
      </c>
      <c r="O139" s="33" t="e">
        <f t="shared" si="12"/>
        <v>#N/A</v>
      </c>
      <c r="P139" s="34" t="e">
        <f t="shared" si="5"/>
        <v>#N/A</v>
      </c>
    </row>
    <row r="140" spans="1:16" ht="14.4" customHeight="1">
      <c r="A140" s="21"/>
      <c r="B140" s="14"/>
      <c r="C140" s="28" t="e">
        <f>VLOOKUP($B140,Foglio1!$B$1:$D$143,2,FALSE)</f>
        <v>#N/A</v>
      </c>
      <c r="D140" s="28" t="e">
        <f>VLOOKUP($B140,Foglio1!$B$1:$D$143,3,FALSE)</f>
        <v>#N/A</v>
      </c>
      <c r="E140" s="10"/>
      <c r="F140" s="10"/>
      <c r="G140" s="90"/>
      <c r="H140" s="10"/>
      <c r="I140" s="10"/>
      <c r="J140" s="10"/>
      <c r="K140" s="1"/>
      <c r="M140" s="64"/>
      <c r="N140" s="32" t="e">
        <f>MATCH(Foglio1!B131,OPD!B$11:B$174,0)</f>
        <v>#N/A</v>
      </c>
      <c r="O140" s="33" t="e">
        <f t="shared" si="12"/>
        <v>#N/A</v>
      </c>
      <c r="P140" s="34" t="e">
        <f t="shared" ref="P140:P159" si="13">VALUE(O140)</f>
        <v>#N/A</v>
      </c>
    </row>
    <row r="141" spans="1:16" ht="14.4" customHeight="1">
      <c r="A141" s="21"/>
      <c r="B141" s="14"/>
      <c r="C141" s="28" t="e">
        <f>VLOOKUP($B141,Foglio1!$B$1:$D$143,2,FALSE)</f>
        <v>#N/A</v>
      </c>
      <c r="D141" s="28" t="e">
        <f>VLOOKUP($B141,Foglio1!$B$1:$D$143,3,FALSE)</f>
        <v>#N/A</v>
      </c>
      <c r="E141" s="10"/>
      <c r="F141" s="10"/>
      <c r="G141" s="90"/>
      <c r="H141" s="10"/>
      <c r="I141" s="10"/>
      <c r="J141" s="10"/>
      <c r="K141" s="1"/>
      <c r="M141" s="64"/>
      <c r="N141" s="32" t="e">
        <f>MATCH(Foglio1!B132,OPD!B$11:B$174,0)</f>
        <v>#N/A</v>
      </c>
      <c r="O141" s="33" t="e">
        <f t="shared" si="12"/>
        <v>#N/A</v>
      </c>
      <c r="P141" s="34" t="e">
        <f t="shared" si="13"/>
        <v>#N/A</v>
      </c>
    </row>
    <row r="142" spans="1:16" ht="14.4" customHeight="1">
      <c r="A142" s="21"/>
      <c r="B142" s="14"/>
      <c r="C142" s="28" t="e">
        <f>VLOOKUP($B142,Foglio1!$B$1:$D$143,2,FALSE)</f>
        <v>#N/A</v>
      </c>
      <c r="D142" s="28" t="e">
        <f>VLOOKUP($B142,Foglio1!$B$1:$D$143,3,FALSE)</f>
        <v>#N/A</v>
      </c>
      <c r="E142" s="10"/>
      <c r="F142" s="10"/>
      <c r="G142" s="90"/>
      <c r="H142" s="10"/>
      <c r="I142" s="10"/>
      <c r="J142" s="10"/>
      <c r="K142" s="17"/>
      <c r="M142" s="64" t="s">
        <v>215</v>
      </c>
      <c r="N142" s="32" t="e">
        <f>MATCH(Foglio1!B133,OPD!B$11:B$174,0)</f>
        <v>#N/A</v>
      </c>
      <c r="O142" s="33" t="e">
        <f t="shared" si="12"/>
        <v>#N/A</v>
      </c>
      <c r="P142" s="34" t="e">
        <f t="shared" si="13"/>
        <v>#N/A</v>
      </c>
    </row>
    <row r="143" spans="1:16" ht="14.4" customHeight="1">
      <c r="A143" s="21"/>
      <c r="B143" s="14"/>
      <c r="C143" s="28" t="e">
        <f>VLOOKUP($B143,Foglio1!$B$1:$D$143,2,FALSE)</f>
        <v>#N/A</v>
      </c>
      <c r="D143" s="28" t="e">
        <f>VLOOKUP($B143,Foglio1!$B$1:$D$143,3,FALSE)</f>
        <v>#N/A</v>
      </c>
      <c r="E143" s="10"/>
      <c r="F143" s="10"/>
      <c r="G143" s="90"/>
      <c r="H143" s="10"/>
      <c r="I143" s="10"/>
      <c r="J143" s="10"/>
      <c r="M143" s="64"/>
      <c r="N143" s="32" t="e">
        <f>MATCH(Foglio1!B134,OPD!B$11:B$174,0)</f>
        <v>#N/A</v>
      </c>
      <c r="O143" s="33" t="e">
        <f t="shared" si="12"/>
        <v>#N/A</v>
      </c>
      <c r="P143" s="34" t="e">
        <f t="shared" si="13"/>
        <v>#N/A</v>
      </c>
    </row>
    <row r="144" spans="1:16" ht="14.4" customHeight="1">
      <c r="A144" s="21"/>
      <c r="B144" s="14"/>
      <c r="C144" s="28" t="e">
        <f>VLOOKUP($B144,Foglio1!$B$1:$D$143,2,FALSE)</f>
        <v>#N/A</v>
      </c>
      <c r="D144" s="28" t="e">
        <f>VLOOKUP($B144,Foglio1!$B$1:$D$143,3,FALSE)</f>
        <v>#N/A</v>
      </c>
      <c r="E144" s="10"/>
      <c r="F144" s="10"/>
      <c r="G144" s="90"/>
      <c r="H144" s="10"/>
      <c r="I144" s="10"/>
      <c r="J144" s="10"/>
      <c r="K144" s="1"/>
      <c r="M144" s="64"/>
      <c r="N144" s="32" t="e">
        <f>MATCH(Foglio1!B135,OPD!B$11:B$174,0)</f>
        <v>#N/A</v>
      </c>
      <c r="O144" s="33" t="e">
        <f t="shared" si="12"/>
        <v>#N/A</v>
      </c>
      <c r="P144" s="34" t="e">
        <f t="shared" si="13"/>
        <v>#N/A</v>
      </c>
    </row>
    <row r="145" spans="1:16" ht="14.4" customHeight="1">
      <c r="A145" s="21"/>
      <c r="B145" s="14"/>
      <c r="C145" s="28" t="e">
        <f>VLOOKUP($B145,Foglio1!$B$1:$D$143,2,FALSE)</f>
        <v>#N/A</v>
      </c>
      <c r="D145" s="28" t="e">
        <f>VLOOKUP($B145,Foglio1!$B$1:$D$143,3,FALSE)</f>
        <v>#N/A</v>
      </c>
      <c r="E145" s="10"/>
      <c r="F145" s="10"/>
      <c r="G145" s="90"/>
      <c r="H145" s="10"/>
      <c r="I145" s="10"/>
      <c r="J145" s="10"/>
      <c r="K145" s="1"/>
      <c r="M145" s="64"/>
      <c r="N145" s="32" t="e">
        <f>MATCH(Foglio1!B136,OPD!B$11:B$174,0)</f>
        <v>#N/A</v>
      </c>
      <c r="O145" s="33" t="e">
        <f t="shared" si="12"/>
        <v>#N/A</v>
      </c>
      <c r="P145" s="34" t="e">
        <f t="shared" si="13"/>
        <v>#N/A</v>
      </c>
    </row>
    <row r="146" spans="1:16" ht="14.4" customHeight="1">
      <c r="A146" s="21"/>
      <c r="B146" s="14"/>
      <c r="C146" s="28" t="e">
        <f>VLOOKUP($B146,Foglio1!$B$1:$D$143,2,FALSE)</f>
        <v>#N/A</v>
      </c>
      <c r="D146" s="28" t="e">
        <f>VLOOKUP($B146,Foglio1!$B$1:$D$143,3,FALSE)</f>
        <v>#N/A</v>
      </c>
      <c r="E146" s="10"/>
      <c r="F146" s="10"/>
      <c r="G146" s="90"/>
      <c r="H146" s="10"/>
      <c r="I146" s="10"/>
      <c r="J146" s="10"/>
      <c r="M146" s="64"/>
      <c r="N146" s="32" t="e">
        <f>MATCH(Foglio1!B137,OPD!B$11:B$174,0)</f>
        <v>#N/A</v>
      </c>
      <c r="O146" s="33" t="e">
        <f t="shared" si="12"/>
        <v>#N/A</v>
      </c>
      <c r="P146" s="34" t="e">
        <f t="shared" si="13"/>
        <v>#N/A</v>
      </c>
    </row>
    <row r="147" spans="1:16" ht="14.4" customHeight="1">
      <c r="A147" s="21"/>
      <c r="B147" s="14"/>
      <c r="C147" s="28" t="e">
        <f>VLOOKUP($B147,Foglio1!$B$1:$D$143,2,FALSE)</f>
        <v>#N/A</v>
      </c>
      <c r="D147" s="28" t="e">
        <f>VLOOKUP($B147,Foglio1!$B$1:$D$143,3,FALSE)</f>
        <v>#N/A</v>
      </c>
      <c r="E147" s="10"/>
      <c r="F147" s="10"/>
      <c r="G147" s="90"/>
      <c r="H147" s="10"/>
      <c r="I147" s="10"/>
      <c r="J147" s="10"/>
      <c r="M147" s="64"/>
      <c r="N147" s="32" t="e">
        <f>MATCH(Foglio1!B138,OPD!B$11:B$174,0)</f>
        <v>#N/A</v>
      </c>
      <c r="O147" s="33" t="e">
        <f t="shared" si="12"/>
        <v>#N/A</v>
      </c>
      <c r="P147" s="34" t="e">
        <f t="shared" si="13"/>
        <v>#N/A</v>
      </c>
    </row>
    <row r="148" spans="1:16" ht="14.4" customHeight="1">
      <c r="A148" s="21"/>
      <c r="B148" s="14"/>
      <c r="C148" s="28" t="e">
        <f>VLOOKUP($B148,Foglio1!$B$1:$D$143,2,FALSE)</f>
        <v>#N/A</v>
      </c>
      <c r="D148" s="28" t="e">
        <f>VLOOKUP($B148,Foglio1!$B$1:$D$143,3,FALSE)</f>
        <v>#N/A</v>
      </c>
      <c r="E148" s="10"/>
      <c r="F148" s="10"/>
      <c r="G148" s="90"/>
      <c r="H148" s="10"/>
      <c r="I148" s="10"/>
      <c r="J148" s="10"/>
      <c r="M148" s="64"/>
      <c r="N148" s="32" t="e">
        <f>MATCH(Foglio1!B139,OPD!B$11:B$174,0)</f>
        <v>#N/A</v>
      </c>
      <c r="O148" s="33" t="e">
        <f t="shared" si="12"/>
        <v>#N/A</v>
      </c>
      <c r="P148" s="34" t="e">
        <f t="shared" si="13"/>
        <v>#N/A</v>
      </c>
    </row>
    <row r="149" spans="1:16" ht="14.4" customHeight="1">
      <c r="A149" s="21"/>
      <c r="B149" s="14"/>
      <c r="C149" s="28" t="e">
        <f>VLOOKUP($B149,Foglio1!$B$1:$D$143,2,FALSE)</f>
        <v>#N/A</v>
      </c>
      <c r="D149" s="28" t="e">
        <f>VLOOKUP($B149,Foglio1!$B$1:$D$143,3,FALSE)</f>
        <v>#N/A</v>
      </c>
      <c r="E149" s="10"/>
      <c r="F149" s="10"/>
      <c r="G149" s="90"/>
      <c r="H149" s="10"/>
      <c r="I149" s="10"/>
      <c r="J149" s="10"/>
      <c r="M149" s="64"/>
      <c r="N149" s="32" t="e">
        <f>MATCH(Foglio1!B140,OPD!B$11:B$174,0)</f>
        <v>#N/A</v>
      </c>
      <c r="O149" s="33" t="e">
        <f t="shared" si="12"/>
        <v>#N/A</v>
      </c>
      <c r="P149" s="34" t="e">
        <f t="shared" si="13"/>
        <v>#N/A</v>
      </c>
    </row>
    <row r="150" spans="1:16" ht="14.4" customHeight="1">
      <c r="A150" s="21"/>
      <c r="B150" s="14"/>
      <c r="C150" s="28" t="e">
        <f>VLOOKUP($B150,Foglio1!$B$1:$D$143,2,FALSE)</f>
        <v>#N/A</v>
      </c>
      <c r="D150" s="28" t="e">
        <f>VLOOKUP($B150,Foglio1!$B$1:$D$143,3,FALSE)</f>
        <v>#N/A</v>
      </c>
      <c r="E150" s="10"/>
      <c r="F150" s="10"/>
      <c r="G150" s="90"/>
      <c r="H150" s="10"/>
      <c r="I150" s="10"/>
      <c r="J150" s="10"/>
      <c r="M150" s="64"/>
      <c r="N150" s="32" t="e">
        <f>MATCH(Foglio1!B141,OPD!B$11:B$174,0)</f>
        <v>#N/A</v>
      </c>
      <c r="O150" s="33" t="e">
        <f t="shared" si="12"/>
        <v>#N/A</v>
      </c>
      <c r="P150" s="34" t="e">
        <f t="shared" si="13"/>
        <v>#N/A</v>
      </c>
    </row>
    <row r="151" spans="1:16" ht="14.4" customHeight="1">
      <c r="A151" s="21"/>
      <c r="B151" s="14"/>
      <c r="C151" s="28" t="e">
        <f>VLOOKUP($B151,Foglio1!$B$1:$D$143,2,FALSE)</f>
        <v>#N/A</v>
      </c>
      <c r="D151" s="28" t="e">
        <f>VLOOKUP($B151,Foglio1!$B$1:$D$143,3,FALSE)</f>
        <v>#N/A</v>
      </c>
      <c r="E151" s="10"/>
      <c r="F151" s="10"/>
      <c r="G151" s="90"/>
      <c r="H151" s="10"/>
      <c r="I151" s="10"/>
      <c r="J151" s="10"/>
      <c r="M151" s="64"/>
      <c r="N151" s="32" t="e">
        <f>MATCH(Foglio1!B142,OPD!B$11:B$174,0)</f>
        <v>#N/A</v>
      </c>
      <c r="O151" s="33" t="e">
        <f t="shared" si="12"/>
        <v>#N/A</v>
      </c>
      <c r="P151" s="34" t="e">
        <f t="shared" si="13"/>
        <v>#N/A</v>
      </c>
    </row>
    <row r="152" spans="1:16" ht="14.4" customHeight="1">
      <c r="A152" s="21"/>
      <c r="B152" s="14"/>
      <c r="C152" s="28" t="e">
        <f>VLOOKUP($B152,Foglio1!$B$1:$D$143,2,FALSE)</f>
        <v>#N/A</v>
      </c>
      <c r="D152" s="28" t="e">
        <f>VLOOKUP($B152,Foglio1!$B$1:$D$143,3,FALSE)</f>
        <v>#N/A</v>
      </c>
      <c r="E152" s="10"/>
      <c r="F152" s="10"/>
      <c r="G152" s="90"/>
      <c r="H152" s="10"/>
      <c r="I152" s="10"/>
      <c r="J152" s="10"/>
      <c r="M152" s="64" t="s">
        <v>226</v>
      </c>
      <c r="N152" s="32" t="e">
        <f>MATCH(Foglio1!B143,OPD!B$11:B$174,0)</f>
        <v>#N/A</v>
      </c>
      <c r="O152" s="33" t="e">
        <f t="shared" si="12"/>
        <v>#N/A</v>
      </c>
      <c r="P152" s="34" t="e">
        <f t="shared" si="13"/>
        <v>#N/A</v>
      </c>
    </row>
    <row r="153" spans="1:16" ht="14.4" customHeight="1">
      <c r="A153" s="21"/>
      <c r="B153" s="14"/>
      <c r="C153" s="28" t="e">
        <f>VLOOKUP($B153,Foglio1!$B$1:$D$143,2,FALSE)</f>
        <v>#N/A</v>
      </c>
      <c r="D153" s="28" t="e">
        <f>VLOOKUP($B153,Foglio1!$B$1:$D$143,3,FALSE)</f>
        <v>#N/A</v>
      </c>
      <c r="E153" s="10"/>
      <c r="F153" s="10"/>
      <c r="G153" s="90"/>
      <c r="H153" s="10"/>
      <c r="I153" s="10"/>
      <c r="J153" s="10"/>
      <c r="M153" s="64"/>
      <c r="N153" s="32" t="e">
        <f>MATCH(Foglio1!B144,OPD!B$11:B$174,0)</f>
        <v>#N/A</v>
      </c>
      <c r="O153" s="33" t="e">
        <f t="shared" si="12"/>
        <v>#N/A</v>
      </c>
      <c r="P153" s="34" t="e">
        <f t="shared" si="13"/>
        <v>#N/A</v>
      </c>
    </row>
    <row r="154" spans="1:16" ht="14.4" customHeight="1">
      <c r="A154" s="21"/>
      <c r="B154" s="14"/>
      <c r="C154" s="28" t="e">
        <f>VLOOKUP($B154,Foglio1!$B$1:$D$143,2,FALSE)</f>
        <v>#N/A</v>
      </c>
      <c r="D154" s="28" t="e">
        <f>VLOOKUP($B154,Foglio1!$B$1:$D$143,3,FALSE)</f>
        <v>#N/A</v>
      </c>
      <c r="E154" s="10"/>
      <c r="F154" s="10"/>
      <c r="G154" s="90"/>
      <c r="H154" s="10"/>
      <c r="I154" s="10"/>
      <c r="J154" s="10"/>
      <c r="M154" s="64"/>
      <c r="N154" s="32" t="e">
        <f>MATCH(Foglio1!B145,OPD!B$11:B$174,0)</f>
        <v>#N/A</v>
      </c>
      <c r="O154" s="33" t="e">
        <f t="shared" si="12"/>
        <v>#N/A</v>
      </c>
      <c r="P154" s="34" t="e">
        <f t="shared" si="13"/>
        <v>#N/A</v>
      </c>
    </row>
    <row r="155" spans="1:16" ht="14.4" customHeight="1">
      <c r="A155" s="21"/>
      <c r="B155" s="14"/>
      <c r="C155" s="28" t="e">
        <f>VLOOKUP($B155,Foglio1!$B$1:$D$143,2,FALSE)</f>
        <v>#N/A</v>
      </c>
      <c r="D155" s="28" t="e">
        <f>VLOOKUP($B155,Foglio1!$B$1:$D$143,3,FALSE)</f>
        <v>#N/A</v>
      </c>
      <c r="E155" s="10"/>
      <c r="F155" s="10"/>
      <c r="G155" s="90"/>
      <c r="H155" s="10"/>
      <c r="I155" s="10"/>
      <c r="J155" s="10"/>
      <c r="M155" s="64"/>
      <c r="N155" s="32" t="e">
        <f>MATCH(Foglio1!B146,OPD!B$11:B$174,0)</f>
        <v>#N/A</v>
      </c>
      <c r="O155" s="33" t="e">
        <f t="shared" si="12"/>
        <v>#N/A</v>
      </c>
      <c r="P155" s="34" t="e">
        <f t="shared" si="13"/>
        <v>#N/A</v>
      </c>
    </row>
    <row r="156" spans="1:16" ht="14.4" customHeight="1">
      <c r="A156" s="21"/>
      <c r="B156" s="14"/>
      <c r="C156" s="28" t="e">
        <f>VLOOKUP($B156,Foglio1!$B$1:$D$143,2,FALSE)</f>
        <v>#N/A</v>
      </c>
      <c r="D156" s="28" t="e">
        <f>VLOOKUP($B156,Foglio1!$B$1:$D$143,3,FALSE)</f>
        <v>#N/A</v>
      </c>
      <c r="E156" s="10"/>
      <c r="F156" s="10"/>
      <c r="G156" s="90"/>
      <c r="H156" s="10"/>
      <c r="I156" s="10"/>
      <c r="J156" s="10"/>
      <c r="M156" s="64"/>
      <c r="N156" s="32" t="e">
        <f>MATCH(Foglio1!B147,OPD!B$11:B$174,0)</f>
        <v>#N/A</v>
      </c>
      <c r="O156" s="33" t="e">
        <f t="shared" si="12"/>
        <v>#N/A</v>
      </c>
      <c r="P156" s="34" t="e">
        <f t="shared" si="13"/>
        <v>#N/A</v>
      </c>
    </row>
    <row r="157" spans="1:16" ht="14.4" customHeight="1">
      <c r="A157" s="21"/>
      <c r="B157" s="14"/>
      <c r="C157" s="28" t="e">
        <f>VLOOKUP($B157,Foglio1!$B$1:$D$143,2,FALSE)</f>
        <v>#N/A</v>
      </c>
      <c r="D157" s="28" t="e">
        <f>VLOOKUP($B157,Foglio1!$B$1:$D$143,3,FALSE)</f>
        <v>#N/A</v>
      </c>
      <c r="E157" s="10"/>
      <c r="F157" s="10"/>
      <c r="G157" s="90"/>
      <c r="H157" s="10"/>
      <c r="I157" s="10"/>
      <c r="J157" s="10"/>
      <c r="M157" s="64"/>
      <c r="N157" s="32" t="e">
        <f>MATCH(Foglio1!B148,OPD!B$11:B$174,0)</f>
        <v>#N/A</v>
      </c>
      <c r="O157" s="33" t="e">
        <f t="shared" si="12"/>
        <v>#N/A</v>
      </c>
      <c r="P157" s="34" t="e">
        <f t="shared" si="13"/>
        <v>#N/A</v>
      </c>
    </row>
    <row r="158" spans="1:16" ht="14.4" customHeight="1">
      <c r="A158" s="21"/>
      <c r="B158" s="14"/>
      <c r="C158" s="28" t="e">
        <f>VLOOKUP($B158,Foglio1!$B$1:$D$143,2,FALSE)</f>
        <v>#N/A</v>
      </c>
      <c r="D158" s="28" t="e">
        <f>VLOOKUP($B158,Foglio1!$B$1:$D$143,3,FALSE)</f>
        <v>#N/A</v>
      </c>
      <c r="E158" s="10"/>
      <c r="F158" s="10"/>
      <c r="G158" s="90"/>
      <c r="H158" s="10"/>
      <c r="I158" s="10"/>
      <c r="J158" s="10"/>
      <c r="M158" s="64" t="s">
        <v>233</v>
      </c>
      <c r="N158" s="32" t="e">
        <f>MATCH(Foglio1!B149,OPD!B$11:B$174,0)</f>
        <v>#N/A</v>
      </c>
      <c r="O158" s="33" t="e">
        <f>IF(N158&gt;0,"15","0")</f>
        <v>#N/A</v>
      </c>
      <c r="P158" s="34" t="e">
        <f t="shared" si="13"/>
        <v>#N/A</v>
      </c>
    </row>
    <row r="159" spans="1:16" ht="19.2" customHeight="1">
      <c r="A159" s="21"/>
      <c r="B159" s="14"/>
      <c r="C159" s="28" t="e">
        <f>VLOOKUP($B159,Foglio1!$B$1:$D$143,2,FALSE)</f>
        <v>#N/A</v>
      </c>
      <c r="D159" s="28" t="e">
        <f>VLOOKUP($B159,Foglio1!$B$1:$D$143,3,FALSE)</f>
        <v>#N/A</v>
      </c>
      <c r="E159" s="10"/>
      <c r="F159" s="10"/>
      <c r="G159" s="90"/>
      <c r="H159" s="10"/>
      <c r="I159" s="10"/>
      <c r="J159" s="10"/>
      <c r="M159" s="65"/>
      <c r="N159" s="39" t="e">
        <f>MATCH(Foglio1!B150,OPD!B$11:B$174,0)</f>
        <v>#N/A</v>
      </c>
      <c r="O159" s="40" t="e">
        <f>IF(N159&gt;0,"3","0")</f>
        <v>#N/A</v>
      </c>
      <c r="P159" s="34" t="e">
        <f t="shared" si="13"/>
        <v>#N/A</v>
      </c>
    </row>
    <row r="160" spans="1:16" ht="14.4" customHeight="1">
      <c r="A160" s="21"/>
      <c r="B160" s="14"/>
      <c r="C160" s="28" t="e">
        <f>VLOOKUP($B160,Foglio1!$B$1:$D$143,2,FALSE)</f>
        <v>#N/A</v>
      </c>
      <c r="D160" s="28" t="e">
        <f>VLOOKUP($B160,Foglio1!$B$1:$D$143,3,FALSE)</f>
        <v>#N/A</v>
      </c>
      <c r="E160" s="10"/>
      <c r="F160" s="10"/>
      <c r="G160" s="90"/>
      <c r="H160" s="10"/>
      <c r="I160" s="10"/>
      <c r="J160" s="10"/>
      <c r="M160" s="56" t="s">
        <v>239</v>
      </c>
      <c r="N160" s="57"/>
      <c r="O160" s="57"/>
      <c r="P160" s="41">
        <f>SUMIF(P11:P159,"&lt;&gt;#N/D")</f>
        <v>0</v>
      </c>
    </row>
    <row r="161" spans="1:10" ht="14.4" customHeight="1">
      <c r="A161" s="21"/>
      <c r="B161" s="14"/>
      <c r="C161" s="28" t="e">
        <f>VLOOKUP($B161,Foglio1!$B$1:$D$143,2,FALSE)</f>
        <v>#N/A</v>
      </c>
      <c r="D161" s="28" t="e">
        <f>VLOOKUP($B161,Foglio1!$B$1:$D$143,3,FALSE)</f>
        <v>#N/A</v>
      </c>
      <c r="E161" s="10"/>
      <c r="F161" s="10"/>
      <c r="G161" s="90"/>
      <c r="H161" s="10"/>
      <c r="I161" s="10"/>
      <c r="J161" s="10"/>
    </row>
    <row r="162" spans="1:10">
      <c r="A162" s="18"/>
    </row>
    <row r="163" spans="1:10">
      <c r="A163" s="18"/>
    </row>
    <row r="164" spans="1:10" ht="15.6">
      <c r="A164" s="19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.6">
      <c r="A165" s="19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5.6">
      <c r="A166" s="17"/>
      <c r="B166" s="17"/>
      <c r="C166" s="17"/>
      <c r="D166" s="17"/>
      <c r="E166" s="17"/>
      <c r="F166" s="17"/>
      <c r="G166" s="17"/>
      <c r="H166" s="17"/>
      <c r="I166" s="17"/>
      <c r="J166" s="17"/>
    </row>
    <row r="168" spans="1:10" ht="15.6">
      <c r="A168" s="19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.6">
      <c r="A169" s="19"/>
      <c r="B169" s="1"/>
      <c r="C169" s="1"/>
      <c r="D169" s="1"/>
      <c r="E169" s="1"/>
      <c r="F169" s="1"/>
      <c r="G169" s="1"/>
      <c r="H169" s="1"/>
      <c r="I169" s="1"/>
      <c r="J169" s="1"/>
    </row>
    <row r="171" spans="1:10" ht="21">
      <c r="A171" s="66" t="s">
        <v>54</v>
      </c>
      <c r="B171" s="67"/>
      <c r="C171" s="67"/>
      <c r="D171" s="67"/>
      <c r="E171" s="67"/>
      <c r="F171" s="67"/>
      <c r="G171" s="67"/>
      <c r="H171" s="67"/>
      <c r="I171" s="67"/>
      <c r="J171" s="67"/>
    </row>
    <row r="173" spans="1:10">
      <c r="A173" s="2" t="s">
        <v>55</v>
      </c>
      <c r="B173" s="2" t="s">
        <v>56</v>
      </c>
    </row>
  </sheetData>
  <sheetProtection algorithmName="SHA-512" hashValue="h5dXhSIyUT38QzaTk7DrWMBjRiuBLvQKa/oSBqeRQ4KN8wdsqo3zSPSSOAnl3v6ZGVe3n1f5bQUHsr5aQE0ZHw==" saltValue="zpMScqpvoxFkCt2LbNYB6A==" spinCount="100000" sheet="1" objects="1" scenarios="1"/>
  <mergeCells count="30">
    <mergeCell ref="A1:J1"/>
    <mergeCell ref="A2:J2"/>
    <mergeCell ref="C4:D4"/>
    <mergeCell ref="C5:D5"/>
    <mergeCell ref="M11:M14"/>
    <mergeCell ref="M15:M17"/>
    <mergeCell ref="M18:M20"/>
    <mergeCell ref="M24:M29"/>
    <mergeCell ref="A171:J171"/>
    <mergeCell ref="M130:M134"/>
    <mergeCell ref="M135:M141"/>
    <mergeCell ref="M142:M151"/>
    <mergeCell ref="M152:M157"/>
    <mergeCell ref="M158:M159"/>
    <mergeCell ref="M160:O160"/>
    <mergeCell ref="A8:E8"/>
    <mergeCell ref="M31:M34"/>
    <mergeCell ref="M35:M37"/>
    <mergeCell ref="M38:M42"/>
    <mergeCell ref="M44:M57"/>
    <mergeCell ref="M60:M63"/>
    <mergeCell ref="M64:M65"/>
    <mergeCell ref="M67:M78"/>
    <mergeCell ref="M79:M86"/>
    <mergeCell ref="M89:M92"/>
    <mergeCell ref="M93:M106"/>
    <mergeCell ref="M108:M109"/>
    <mergeCell ref="M110:M113"/>
    <mergeCell ref="M114:M117"/>
    <mergeCell ref="M120:M129"/>
  </mergeCells>
  <conditionalFormatting sqref="B11:B161">
    <cfRule type="duplicateValues" dxfId="7" priority="21"/>
  </conditionalFormatting>
  <conditionalFormatting sqref="N10">
    <cfRule type="duplicateValues" dxfId="6" priority="3"/>
  </conditionalFormatting>
  <conditionalFormatting sqref="N11:N159">
    <cfRule type="cellIs" dxfId="5" priority="1" operator="greaterThan">
      <formula>0</formula>
    </cfRule>
  </conditionalFormatting>
  <pageMargins left="0" right="0" top="0.74803149606299213" bottom="0.74803149606299213" header="0.31496062992125984" footer="0.31496062992125984"/>
  <pageSetup paperSize="9" scale="7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Disciplina Brescia" prompt="Seleziona una disciplina dall'elenco" xr:uid="{6D729BBA-D163-47F9-AF60-A369D77EEF04}">
          <x14:formula1>
            <xm:f>Foglio1!$B$2:$B$150</xm:f>
          </x14:formula1>
          <xm:sqref>B11:B161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80AF-CBA3-44FE-A413-1971FE891701}">
  <dimension ref="A1:M150"/>
  <sheetViews>
    <sheetView workbookViewId="0">
      <selection activeCell="A133" sqref="A1:XFD1048576"/>
    </sheetView>
  </sheetViews>
  <sheetFormatPr defaultRowHeight="14.4"/>
  <cols>
    <col min="2" max="2" width="17.109375" customWidth="1"/>
  </cols>
  <sheetData>
    <row r="1" spans="1:4" ht="48">
      <c r="A1" s="29" t="s">
        <v>9</v>
      </c>
      <c r="B1" s="27" t="s">
        <v>10</v>
      </c>
      <c r="C1" s="27" t="s">
        <v>11</v>
      </c>
      <c r="D1" s="27" t="s">
        <v>12</v>
      </c>
    </row>
    <row r="2" spans="1:4" ht="51" customHeight="1">
      <c r="A2" s="61" t="s">
        <v>64</v>
      </c>
      <c r="B2" s="42" t="s">
        <v>65</v>
      </c>
      <c r="C2" s="28">
        <v>4</v>
      </c>
      <c r="D2" s="43" t="s">
        <v>28</v>
      </c>
    </row>
    <row r="3" spans="1:4" ht="51" customHeight="1">
      <c r="A3" s="61"/>
      <c r="B3" s="42" t="s">
        <v>66</v>
      </c>
      <c r="C3" s="28">
        <v>1</v>
      </c>
      <c r="D3" s="43" t="s">
        <v>28</v>
      </c>
    </row>
    <row r="4" spans="1:4" ht="30.6">
      <c r="A4" s="61"/>
      <c r="B4" s="42" t="s">
        <v>67</v>
      </c>
      <c r="C4" s="28">
        <v>3</v>
      </c>
      <c r="D4" s="43" t="s">
        <v>28</v>
      </c>
    </row>
    <row r="5" spans="1:4" ht="20.399999999999999">
      <c r="A5" s="61"/>
      <c r="B5" s="42" t="s">
        <v>68</v>
      </c>
      <c r="C5" s="28">
        <v>2</v>
      </c>
      <c r="D5" s="43" t="s">
        <v>28</v>
      </c>
    </row>
    <row r="6" spans="1:4" ht="20.399999999999999">
      <c r="A6" s="61" t="s">
        <v>69</v>
      </c>
      <c r="B6" s="43" t="s">
        <v>70</v>
      </c>
      <c r="C6" s="43">
        <v>1</v>
      </c>
      <c r="D6" s="43" t="s">
        <v>19</v>
      </c>
    </row>
    <row r="7" spans="1:4">
      <c r="A7" s="61"/>
      <c r="B7" s="43" t="s">
        <v>71</v>
      </c>
      <c r="C7" s="43">
        <v>3</v>
      </c>
      <c r="D7" s="43" t="s">
        <v>19</v>
      </c>
    </row>
    <row r="8" spans="1:4">
      <c r="A8" s="61"/>
      <c r="B8" s="43" t="s">
        <v>72</v>
      </c>
      <c r="C8" s="43">
        <v>2</v>
      </c>
      <c r="D8" s="43" t="s">
        <v>19</v>
      </c>
    </row>
    <row r="9" spans="1:4" ht="40.799999999999997">
      <c r="A9" s="61" t="s">
        <v>73</v>
      </c>
      <c r="B9" s="42" t="s">
        <v>74</v>
      </c>
      <c r="C9" s="28">
        <v>2</v>
      </c>
      <c r="D9" s="43" t="s">
        <v>18</v>
      </c>
    </row>
    <row r="10" spans="1:4" ht="30.6">
      <c r="A10" s="61"/>
      <c r="B10" s="42" t="s">
        <v>75</v>
      </c>
      <c r="C10" s="28">
        <v>3</v>
      </c>
      <c r="D10" s="43" t="s">
        <v>18</v>
      </c>
    </row>
    <row r="11" spans="1:4" ht="20.399999999999999">
      <c r="A11" s="61"/>
      <c r="B11" s="42" t="s">
        <v>76</v>
      </c>
      <c r="C11" s="28">
        <v>4</v>
      </c>
      <c r="D11" s="43" t="s">
        <v>18</v>
      </c>
    </row>
    <row r="12" spans="1:4" ht="45.6">
      <c r="A12" s="31" t="s">
        <v>77</v>
      </c>
      <c r="B12" s="42" t="s">
        <v>77</v>
      </c>
      <c r="C12" s="28">
        <v>6</v>
      </c>
      <c r="D12" s="43" t="s">
        <v>20</v>
      </c>
    </row>
    <row r="13" spans="1:4" ht="34.200000000000003">
      <c r="A13" s="31" t="s">
        <v>78</v>
      </c>
      <c r="B13" s="42" t="s">
        <v>78</v>
      </c>
      <c r="C13" s="28">
        <v>7</v>
      </c>
      <c r="D13" s="43" t="s">
        <v>22</v>
      </c>
    </row>
    <row r="14" spans="1:4" ht="34.200000000000003">
      <c r="A14" s="31" t="s">
        <v>79</v>
      </c>
      <c r="B14" s="42" t="s">
        <v>79</v>
      </c>
      <c r="C14" s="28">
        <v>7</v>
      </c>
      <c r="D14" s="43" t="s">
        <v>24</v>
      </c>
    </row>
    <row r="15" spans="1:4" ht="40.799999999999997">
      <c r="A15" s="61" t="s">
        <v>80</v>
      </c>
      <c r="B15" s="42" t="s">
        <v>81</v>
      </c>
      <c r="C15" s="28">
        <v>1</v>
      </c>
      <c r="D15" s="43" t="s">
        <v>27</v>
      </c>
    </row>
    <row r="16" spans="1:4" ht="20.399999999999999">
      <c r="A16" s="61"/>
      <c r="B16" s="42" t="s">
        <v>82</v>
      </c>
      <c r="C16" s="28">
        <v>2</v>
      </c>
      <c r="D16" s="43" t="s">
        <v>26</v>
      </c>
    </row>
    <row r="17" spans="1:4" ht="40.799999999999997" customHeight="1">
      <c r="A17" s="61"/>
      <c r="B17" s="42" t="s">
        <v>83</v>
      </c>
      <c r="C17" s="28">
        <v>4</v>
      </c>
      <c r="D17" s="43" t="s">
        <v>21</v>
      </c>
    </row>
    <row r="18" spans="1:4" ht="30.6">
      <c r="A18" s="61"/>
      <c r="B18" s="42" t="s">
        <v>84</v>
      </c>
      <c r="C18" s="28">
        <v>1</v>
      </c>
      <c r="D18" s="43" t="s">
        <v>24</v>
      </c>
    </row>
    <row r="19" spans="1:4" ht="20.399999999999999">
      <c r="A19" s="61"/>
      <c r="B19" s="42" t="s">
        <v>85</v>
      </c>
      <c r="C19" s="28">
        <v>4</v>
      </c>
      <c r="D19" s="43" t="s">
        <v>36</v>
      </c>
    </row>
    <row r="20" spans="1:4" ht="20.399999999999999">
      <c r="A20" s="61"/>
      <c r="B20" s="42" t="s">
        <v>86</v>
      </c>
      <c r="C20" s="28" t="s">
        <v>16</v>
      </c>
      <c r="D20" s="43" t="s">
        <v>36</v>
      </c>
    </row>
    <row r="21" spans="1:4" ht="48">
      <c r="A21" s="35" t="s">
        <v>30</v>
      </c>
      <c r="B21" s="35" t="s">
        <v>10</v>
      </c>
      <c r="C21" s="29" t="s">
        <v>11</v>
      </c>
      <c r="D21" s="29" t="s">
        <v>31</v>
      </c>
    </row>
    <row r="22" spans="1:4" ht="30.6">
      <c r="A22" s="61" t="s">
        <v>87</v>
      </c>
      <c r="B22" s="43" t="s">
        <v>88</v>
      </c>
      <c r="C22" s="43">
        <v>1</v>
      </c>
      <c r="D22" s="43" t="s">
        <v>34</v>
      </c>
    </row>
    <row r="23" spans="1:4" ht="20.399999999999999">
      <c r="A23" s="61"/>
      <c r="B23" s="43" t="s">
        <v>89</v>
      </c>
      <c r="C23" s="43" t="s">
        <v>16</v>
      </c>
      <c r="D23" s="43" t="s">
        <v>29</v>
      </c>
    </row>
    <row r="24" spans="1:4" ht="31.8">
      <c r="A24" s="61"/>
      <c r="B24" s="44" t="s">
        <v>90</v>
      </c>
      <c r="C24" s="43" t="s">
        <v>16</v>
      </c>
      <c r="D24" s="43" t="s">
        <v>34</v>
      </c>
    </row>
    <row r="25" spans="1:4" ht="20.399999999999999">
      <c r="A25" s="61"/>
      <c r="B25" s="43" t="s">
        <v>91</v>
      </c>
      <c r="C25" s="43">
        <v>5</v>
      </c>
      <c r="D25" s="43" t="s">
        <v>19</v>
      </c>
    </row>
    <row r="26" spans="1:4" ht="40.799999999999997">
      <c r="A26" s="61" t="s">
        <v>92</v>
      </c>
      <c r="B26" s="43" t="s">
        <v>93</v>
      </c>
      <c r="C26" s="43" t="s">
        <v>23</v>
      </c>
      <c r="D26" s="43" t="s">
        <v>32</v>
      </c>
    </row>
    <row r="27" spans="1:4" ht="40.799999999999997">
      <c r="A27" s="61"/>
      <c r="B27" s="43" t="s">
        <v>94</v>
      </c>
      <c r="C27" s="43">
        <v>4</v>
      </c>
      <c r="D27" s="43" t="s">
        <v>32</v>
      </c>
    </row>
    <row r="28" spans="1:4" ht="30.6">
      <c r="A28" s="61"/>
      <c r="B28" s="43" t="s">
        <v>95</v>
      </c>
      <c r="C28" s="43">
        <v>2</v>
      </c>
      <c r="D28" s="43" t="s">
        <v>32</v>
      </c>
    </row>
    <row r="29" spans="1:4" ht="30.6">
      <c r="A29" s="61" t="s">
        <v>96</v>
      </c>
      <c r="B29" s="43" t="s">
        <v>97</v>
      </c>
      <c r="C29" s="43">
        <v>2</v>
      </c>
      <c r="D29" s="43" t="s">
        <v>35</v>
      </c>
    </row>
    <row r="30" spans="1:4" ht="30.6" customHeight="1">
      <c r="A30" s="61"/>
      <c r="B30" s="43" t="s">
        <v>98</v>
      </c>
      <c r="C30" s="43">
        <v>4</v>
      </c>
      <c r="D30" s="43" t="s">
        <v>35</v>
      </c>
    </row>
    <row r="31" spans="1:4" ht="20.399999999999999">
      <c r="A31" s="61"/>
      <c r="B31" s="43" t="s">
        <v>99</v>
      </c>
      <c r="C31" s="43" t="s">
        <v>17</v>
      </c>
      <c r="D31" s="43" t="s">
        <v>37</v>
      </c>
    </row>
    <row r="32" spans="1:4" ht="40.799999999999997">
      <c r="A32" s="61"/>
      <c r="B32" s="43" t="s">
        <v>100</v>
      </c>
      <c r="C32" s="43">
        <v>2</v>
      </c>
      <c r="D32" s="43" t="s">
        <v>37</v>
      </c>
    </row>
    <row r="33" spans="1:4" ht="20.399999999999999">
      <c r="A33" s="61"/>
      <c r="B33" s="43" t="s">
        <v>101</v>
      </c>
      <c r="C33" s="43">
        <v>3</v>
      </c>
      <c r="D33" s="43" t="s">
        <v>37</v>
      </c>
    </row>
    <row r="34" spans="1:4" ht="57.6" customHeight="1">
      <c r="A34" s="31" t="s">
        <v>102</v>
      </c>
      <c r="B34" s="43" t="s">
        <v>102</v>
      </c>
      <c r="C34" s="43">
        <v>4</v>
      </c>
      <c r="D34" s="43" t="s">
        <v>33</v>
      </c>
    </row>
    <row r="35" spans="1:4" ht="40.799999999999997" customHeight="1">
      <c r="A35" s="76" t="s">
        <v>103</v>
      </c>
      <c r="B35" s="43" t="s">
        <v>104</v>
      </c>
      <c r="C35" s="43">
        <v>1</v>
      </c>
      <c r="D35" s="43" t="s">
        <v>50</v>
      </c>
    </row>
    <row r="36" spans="1:4" ht="61.2">
      <c r="A36" s="77"/>
      <c r="B36" s="43" t="s">
        <v>105</v>
      </c>
      <c r="C36" s="43">
        <v>1</v>
      </c>
      <c r="D36" s="43" t="s">
        <v>50</v>
      </c>
    </row>
    <row r="37" spans="1:4" ht="40.799999999999997" customHeight="1">
      <c r="A37" s="77"/>
      <c r="B37" s="43" t="s">
        <v>106</v>
      </c>
      <c r="C37" s="43">
        <v>1</v>
      </c>
      <c r="D37" s="43" t="s">
        <v>50</v>
      </c>
    </row>
    <row r="38" spans="1:4" ht="30.6">
      <c r="A38" s="77"/>
      <c r="B38" s="43" t="s">
        <v>107</v>
      </c>
      <c r="C38" s="43">
        <v>1</v>
      </c>
      <c r="D38" s="43" t="s">
        <v>50</v>
      </c>
    </row>
    <row r="39" spans="1:4" ht="30.6">
      <c r="A39" s="77"/>
      <c r="B39" s="43" t="s">
        <v>108</v>
      </c>
      <c r="C39" s="43" t="s">
        <v>16</v>
      </c>
      <c r="D39" s="43" t="s">
        <v>50</v>
      </c>
    </row>
    <row r="40" spans="1:4" ht="40.799999999999997">
      <c r="A40" s="77"/>
      <c r="B40" s="43" t="s">
        <v>109</v>
      </c>
      <c r="C40" s="43">
        <v>1</v>
      </c>
      <c r="D40" s="43" t="s">
        <v>50</v>
      </c>
    </row>
    <row r="41" spans="1:4" ht="40.799999999999997">
      <c r="A41" s="77"/>
      <c r="B41" s="43" t="s">
        <v>110</v>
      </c>
      <c r="C41" s="43" t="s">
        <v>16</v>
      </c>
      <c r="D41" s="43" t="s">
        <v>50</v>
      </c>
    </row>
    <row r="42" spans="1:4" ht="30.6">
      <c r="A42" s="77"/>
      <c r="B42" s="43" t="s">
        <v>111</v>
      </c>
      <c r="C42" s="43">
        <v>1</v>
      </c>
      <c r="D42" s="43" t="s">
        <v>112</v>
      </c>
    </row>
    <row r="43" spans="1:4" ht="30.6">
      <c r="A43" s="77"/>
      <c r="B43" s="43" t="s">
        <v>113</v>
      </c>
      <c r="C43" s="43">
        <v>1</v>
      </c>
      <c r="D43" s="43" t="s">
        <v>112</v>
      </c>
    </row>
    <row r="44" spans="1:4" ht="40.799999999999997">
      <c r="A44" s="77"/>
      <c r="B44" s="43" t="s">
        <v>114</v>
      </c>
      <c r="C44" s="43">
        <v>1</v>
      </c>
      <c r="D44" s="43" t="s">
        <v>50</v>
      </c>
    </row>
    <row r="45" spans="1:4" ht="40.799999999999997">
      <c r="A45" s="77"/>
      <c r="B45" s="43" t="s">
        <v>115</v>
      </c>
      <c r="C45" s="43">
        <v>1</v>
      </c>
      <c r="D45" s="43" t="s">
        <v>50</v>
      </c>
    </row>
    <row r="46" spans="1:4" ht="30.6">
      <c r="A46" s="77"/>
      <c r="B46" s="43" t="s">
        <v>116</v>
      </c>
      <c r="C46" s="43">
        <v>2</v>
      </c>
      <c r="D46" s="43" t="s">
        <v>50</v>
      </c>
    </row>
    <row r="47" spans="1:4" ht="30.6">
      <c r="A47" s="77"/>
      <c r="B47" s="43" t="s">
        <v>117</v>
      </c>
      <c r="C47" s="43">
        <v>1</v>
      </c>
      <c r="D47" s="43" t="s">
        <v>50</v>
      </c>
    </row>
    <row r="48" spans="1:4" ht="51" customHeight="1">
      <c r="A48" s="78"/>
      <c r="B48" s="43" t="s">
        <v>118</v>
      </c>
      <c r="C48" s="43">
        <v>2</v>
      </c>
      <c r="D48" s="43" t="s">
        <v>112</v>
      </c>
    </row>
    <row r="49" spans="1:4" ht="51" customHeight="1">
      <c r="A49" s="35" t="s">
        <v>119</v>
      </c>
      <c r="B49" s="43" t="s">
        <v>119</v>
      </c>
      <c r="C49" s="43">
        <v>4</v>
      </c>
      <c r="D49" s="43" t="s">
        <v>120</v>
      </c>
    </row>
    <row r="50" spans="1:4" ht="48">
      <c r="A50" s="35" t="s">
        <v>38</v>
      </c>
      <c r="B50" s="35" t="s">
        <v>10</v>
      </c>
      <c r="C50" s="29" t="s">
        <v>11</v>
      </c>
      <c r="D50" s="29" t="s">
        <v>31</v>
      </c>
    </row>
    <row r="51" spans="1:4" ht="30.6">
      <c r="A51" s="62" t="s">
        <v>121</v>
      </c>
      <c r="B51" s="45" t="s">
        <v>122</v>
      </c>
      <c r="C51" s="46">
        <v>3</v>
      </c>
      <c r="D51" s="46" t="s">
        <v>43</v>
      </c>
    </row>
    <row r="52" spans="1:4" ht="40.799999999999997">
      <c r="A52" s="62"/>
      <c r="B52" s="45" t="s">
        <v>123</v>
      </c>
      <c r="C52" s="46">
        <v>1</v>
      </c>
      <c r="D52" s="46" t="s">
        <v>43</v>
      </c>
    </row>
    <row r="53" spans="1:4" ht="40.799999999999997">
      <c r="A53" s="62"/>
      <c r="B53" s="45" t="s">
        <v>124</v>
      </c>
      <c r="C53" s="46">
        <v>1</v>
      </c>
      <c r="D53" s="46" t="s">
        <v>43</v>
      </c>
    </row>
    <row r="54" spans="1:4" ht="30.6">
      <c r="A54" s="62"/>
      <c r="B54" s="45" t="s">
        <v>125</v>
      </c>
      <c r="C54" s="46">
        <v>1</v>
      </c>
      <c r="D54" s="46" t="s">
        <v>43</v>
      </c>
    </row>
    <row r="55" spans="1:4" ht="30.6">
      <c r="A55" s="61" t="s">
        <v>126</v>
      </c>
      <c r="B55" s="42" t="s">
        <v>127</v>
      </c>
      <c r="C55" s="43">
        <v>3</v>
      </c>
      <c r="D55" s="43" t="s">
        <v>40</v>
      </c>
    </row>
    <row r="56" spans="1:4" ht="30.6">
      <c r="A56" s="61"/>
      <c r="B56" s="42" t="s">
        <v>128</v>
      </c>
      <c r="C56" s="43">
        <v>3</v>
      </c>
      <c r="D56" s="43" t="s">
        <v>40</v>
      </c>
    </row>
    <row r="57" spans="1:4" ht="34.200000000000003">
      <c r="A57" s="31" t="s">
        <v>129</v>
      </c>
      <c r="B57" s="42" t="s">
        <v>129</v>
      </c>
      <c r="C57" s="43">
        <v>6</v>
      </c>
      <c r="D57" s="43" t="s">
        <v>39</v>
      </c>
    </row>
    <row r="58" spans="1:4" ht="30.6" customHeight="1">
      <c r="A58" s="79" t="s">
        <v>130</v>
      </c>
      <c r="B58" s="42" t="s">
        <v>131</v>
      </c>
      <c r="C58" s="43">
        <v>1</v>
      </c>
      <c r="D58" s="43" t="s">
        <v>50</v>
      </c>
    </row>
    <row r="59" spans="1:4" ht="57" customHeight="1">
      <c r="A59" s="80"/>
      <c r="B59" s="42" t="s">
        <v>132</v>
      </c>
      <c r="C59" s="43">
        <v>1</v>
      </c>
      <c r="D59" s="43" t="s">
        <v>50</v>
      </c>
    </row>
    <row r="60" spans="1:4" ht="30.6" customHeight="1">
      <c r="A60" s="80"/>
      <c r="B60" s="42" t="s">
        <v>133</v>
      </c>
      <c r="C60" s="43">
        <v>2</v>
      </c>
      <c r="D60" s="43" t="s">
        <v>50</v>
      </c>
    </row>
    <row r="61" spans="1:4" ht="40.799999999999997">
      <c r="A61" s="80"/>
      <c r="B61" s="42" t="s">
        <v>134</v>
      </c>
      <c r="C61" s="43">
        <v>1</v>
      </c>
      <c r="D61" s="43" t="s">
        <v>50</v>
      </c>
    </row>
    <row r="62" spans="1:4" ht="40.799999999999997">
      <c r="A62" s="80"/>
      <c r="B62" s="42" t="s">
        <v>135</v>
      </c>
      <c r="C62" s="43">
        <v>1</v>
      </c>
      <c r="D62" s="43" t="s">
        <v>25</v>
      </c>
    </row>
    <row r="63" spans="1:4" ht="30.6">
      <c r="A63" s="80"/>
      <c r="B63" s="42" t="s">
        <v>136</v>
      </c>
      <c r="C63" s="43">
        <v>1</v>
      </c>
      <c r="D63" s="43" t="s">
        <v>50</v>
      </c>
    </row>
    <row r="64" spans="1:4" ht="40.799999999999997" customHeight="1">
      <c r="A64" s="80"/>
      <c r="B64" s="42" t="s">
        <v>137</v>
      </c>
      <c r="C64" s="43">
        <v>1</v>
      </c>
      <c r="D64" s="43" t="s">
        <v>50</v>
      </c>
    </row>
    <row r="65" spans="1:4" ht="40.799999999999997" customHeight="1">
      <c r="A65" s="80"/>
      <c r="B65" s="42" t="s">
        <v>138</v>
      </c>
      <c r="C65" s="43">
        <v>1</v>
      </c>
      <c r="D65" s="43" t="s">
        <v>50</v>
      </c>
    </row>
    <row r="66" spans="1:4" ht="40.799999999999997" customHeight="1">
      <c r="A66" s="80"/>
      <c r="B66" s="42" t="s">
        <v>139</v>
      </c>
      <c r="C66" s="43">
        <v>2</v>
      </c>
      <c r="D66" s="43" t="s">
        <v>50</v>
      </c>
    </row>
    <row r="67" spans="1:4" ht="20.399999999999999">
      <c r="A67" s="80"/>
      <c r="B67" s="42" t="s">
        <v>140</v>
      </c>
      <c r="C67" s="43">
        <v>1</v>
      </c>
      <c r="D67" s="43" t="s">
        <v>50</v>
      </c>
    </row>
    <row r="68" spans="1:4" ht="20.399999999999999" customHeight="1">
      <c r="A68" s="80"/>
      <c r="B68" s="42" t="s">
        <v>141</v>
      </c>
      <c r="C68" s="43">
        <v>2</v>
      </c>
      <c r="D68" s="43" t="s">
        <v>50</v>
      </c>
    </row>
    <row r="69" spans="1:4" ht="20.399999999999999">
      <c r="A69" s="81"/>
      <c r="B69" s="42" t="s">
        <v>142</v>
      </c>
      <c r="C69" s="43">
        <v>1</v>
      </c>
      <c r="D69" s="43" t="s">
        <v>50</v>
      </c>
    </row>
    <row r="70" spans="1:4" ht="40.799999999999997" customHeight="1">
      <c r="A70" s="76" t="s">
        <v>143</v>
      </c>
      <c r="B70" s="47" t="s">
        <v>145</v>
      </c>
      <c r="C70" s="48">
        <v>4</v>
      </c>
      <c r="D70" s="48" t="s">
        <v>41</v>
      </c>
    </row>
    <row r="71" spans="1:4" ht="40.799999999999997" customHeight="1">
      <c r="A71" s="77"/>
      <c r="B71" s="47" t="s">
        <v>146</v>
      </c>
      <c r="C71" s="48">
        <v>2</v>
      </c>
      <c r="D71" s="48" t="s">
        <v>41</v>
      </c>
    </row>
    <row r="72" spans="1:4" ht="40.799999999999997" customHeight="1">
      <c r="A72" s="77"/>
      <c r="B72" s="47" t="s">
        <v>147</v>
      </c>
      <c r="C72" s="48">
        <v>1</v>
      </c>
      <c r="D72" s="48" t="s">
        <v>41</v>
      </c>
    </row>
    <row r="73" spans="1:4" ht="30.6" customHeight="1">
      <c r="A73" s="77"/>
      <c r="B73" s="47" t="s">
        <v>148</v>
      </c>
      <c r="C73" s="48">
        <v>1</v>
      </c>
      <c r="D73" s="48" t="s">
        <v>46</v>
      </c>
    </row>
    <row r="74" spans="1:4" ht="20.399999999999999">
      <c r="A74" s="77"/>
      <c r="B74" s="47" t="s">
        <v>149</v>
      </c>
      <c r="C74" s="48">
        <v>1</v>
      </c>
      <c r="D74" s="48" t="s">
        <v>48</v>
      </c>
    </row>
    <row r="75" spans="1:4" ht="61.2" customHeight="1">
      <c r="A75" s="77"/>
      <c r="B75" s="47" t="s">
        <v>150</v>
      </c>
      <c r="C75" s="48">
        <v>2</v>
      </c>
      <c r="D75" s="48" t="s">
        <v>151</v>
      </c>
    </row>
    <row r="76" spans="1:4">
      <c r="A76" s="77"/>
      <c r="B76" s="47" t="s">
        <v>152</v>
      </c>
      <c r="C76" s="48">
        <v>1</v>
      </c>
      <c r="D76" s="48" t="s">
        <v>144</v>
      </c>
    </row>
    <row r="77" spans="1:4">
      <c r="A77" s="77"/>
      <c r="B77" s="47" t="s">
        <v>153</v>
      </c>
      <c r="C77" s="48">
        <v>1</v>
      </c>
      <c r="D77" s="48" t="s">
        <v>61</v>
      </c>
    </row>
    <row r="78" spans="1:4" ht="48">
      <c r="A78" s="35" t="s">
        <v>154</v>
      </c>
      <c r="B78" s="47" t="s">
        <v>154</v>
      </c>
      <c r="C78" s="48">
        <v>12</v>
      </c>
      <c r="D78" s="48" t="s">
        <v>120</v>
      </c>
    </row>
    <row r="79" spans="1:4" ht="48">
      <c r="A79" s="35" t="s">
        <v>44</v>
      </c>
      <c r="B79" s="35" t="s">
        <v>10</v>
      </c>
      <c r="C79" s="29" t="s">
        <v>11</v>
      </c>
      <c r="D79" s="29" t="s">
        <v>31</v>
      </c>
    </row>
    <row r="80" spans="1:4" ht="30.6" customHeight="1">
      <c r="A80" s="82" t="s">
        <v>155</v>
      </c>
      <c r="B80" s="45" t="s">
        <v>156</v>
      </c>
      <c r="C80" s="46">
        <v>1</v>
      </c>
      <c r="D80" s="46" t="s">
        <v>50</v>
      </c>
    </row>
    <row r="81" spans="1:4" ht="20.399999999999999">
      <c r="A81" s="83"/>
      <c r="B81" s="45" t="s">
        <v>157</v>
      </c>
      <c r="C81" s="46">
        <v>1</v>
      </c>
      <c r="D81" s="46" t="s">
        <v>50</v>
      </c>
    </row>
    <row r="82" spans="1:4" ht="20.399999999999999">
      <c r="A82" s="83"/>
      <c r="B82" s="45" t="s">
        <v>158</v>
      </c>
      <c r="C82" s="46">
        <v>1</v>
      </c>
      <c r="D82" s="46" t="s">
        <v>50</v>
      </c>
    </row>
    <row r="83" spans="1:4" ht="20.399999999999999">
      <c r="A83" s="84"/>
      <c r="B83" s="45" t="s">
        <v>159</v>
      </c>
      <c r="C83" s="46">
        <v>1</v>
      </c>
      <c r="D83" s="46" t="s">
        <v>50</v>
      </c>
    </row>
    <row r="84" spans="1:4" ht="20.399999999999999">
      <c r="A84" s="82" t="s">
        <v>160</v>
      </c>
      <c r="B84" s="45" t="s">
        <v>161</v>
      </c>
      <c r="C84" s="46">
        <v>1</v>
      </c>
      <c r="D84" s="46" t="s">
        <v>50</v>
      </c>
    </row>
    <row r="85" spans="1:4" ht="30.6" customHeight="1">
      <c r="A85" s="83"/>
      <c r="B85" s="45" t="s">
        <v>162</v>
      </c>
      <c r="C85" s="46">
        <v>1</v>
      </c>
      <c r="D85" s="46" t="s">
        <v>50</v>
      </c>
    </row>
    <row r="86" spans="1:4" ht="20.399999999999999">
      <c r="A86" s="83"/>
      <c r="B86" s="45" t="s">
        <v>163</v>
      </c>
      <c r="C86" s="46">
        <v>1</v>
      </c>
      <c r="D86" s="46" t="s">
        <v>50</v>
      </c>
    </row>
    <row r="87" spans="1:4" ht="30.6">
      <c r="A87" s="83"/>
      <c r="B87" s="45" t="s">
        <v>164</v>
      </c>
      <c r="C87" s="46">
        <v>1</v>
      </c>
      <c r="D87" s="46" t="s">
        <v>50</v>
      </c>
    </row>
    <row r="88" spans="1:4" ht="30.6">
      <c r="A88" s="83"/>
      <c r="B88" s="45" t="s">
        <v>165</v>
      </c>
      <c r="C88" s="46">
        <v>1</v>
      </c>
      <c r="D88" s="46" t="s">
        <v>50</v>
      </c>
    </row>
    <row r="89" spans="1:4" ht="20.399999999999999">
      <c r="A89" s="83"/>
      <c r="B89" s="45" t="s">
        <v>166</v>
      </c>
      <c r="C89" s="46">
        <v>2</v>
      </c>
      <c r="D89" s="46" t="s">
        <v>50</v>
      </c>
    </row>
    <row r="90" spans="1:4" ht="40.799999999999997">
      <c r="A90" s="83"/>
      <c r="B90" s="45" t="s">
        <v>167</v>
      </c>
      <c r="C90" s="46">
        <v>2</v>
      </c>
      <c r="D90" s="46" t="s">
        <v>50</v>
      </c>
    </row>
    <row r="91" spans="1:4" ht="20.399999999999999">
      <c r="A91" s="83"/>
      <c r="B91" s="45" t="s">
        <v>168</v>
      </c>
      <c r="C91" s="46">
        <v>4</v>
      </c>
      <c r="D91" s="46" t="s">
        <v>50</v>
      </c>
    </row>
    <row r="92" spans="1:4" ht="20.399999999999999">
      <c r="A92" s="83"/>
      <c r="B92" s="45" t="s">
        <v>169</v>
      </c>
      <c r="C92" s="46">
        <v>2</v>
      </c>
      <c r="D92" s="46" t="s">
        <v>50</v>
      </c>
    </row>
    <row r="93" spans="1:4" ht="40.799999999999997" customHeight="1">
      <c r="A93" s="83"/>
      <c r="B93" s="45" t="s">
        <v>170</v>
      </c>
      <c r="C93" s="46">
        <v>2</v>
      </c>
      <c r="D93" s="46" t="s">
        <v>50</v>
      </c>
    </row>
    <row r="94" spans="1:4" ht="40.799999999999997" customHeight="1">
      <c r="A94" s="83"/>
      <c r="B94" s="45" t="s">
        <v>171</v>
      </c>
      <c r="C94" s="46">
        <v>1</v>
      </c>
      <c r="D94" s="46" t="s">
        <v>50</v>
      </c>
    </row>
    <row r="95" spans="1:4" ht="20.399999999999999">
      <c r="A95" s="83"/>
      <c r="B95" s="45" t="s">
        <v>172</v>
      </c>
      <c r="C95" s="46">
        <v>1</v>
      </c>
      <c r="D95" s="46" t="s">
        <v>50</v>
      </c>
    </row>
    <row r="96" spans="1:4" ht="20.399999999999999">
      <c r="A96" s="83"/>
      <c r="B96" s="45" t="s">
        <v>173</v>
      </c>
      <c r="C96" s="46">
        <v>1</v>
      </c>
      <c r="D96" s="46" t="s">
        <v>50</v>
      </c>
    </row>
    <row r="97" spans="1:9" ht="20.399999999999999">
      <c r="A97" s="84"/>
      <c r="B97" s="45" t="s">
        <v>174</v>
      </c>
      <c r="C97" s="46">
        <v>1</v>
      </c>
      <c r="D97" s="46" t="s">
        <v>50</v>
      </c>
    </row>
    <row r="98" spans="1:9" ht="71.400000000000006" customHeight="1">
      <c r="A98" s="36" t="s">
        <v>175</v>
      </c>
      <c r="B98" s="45" t="s">
        <v>175</v>
      </c>
      <c r="C98" s="46">
        <v>4</v>
      </c>
      <c r="D98" s="46" t="s">
        <v>25</v>
      </c>
    </row>
    <row r="99" spans="1:9" ht="30.6" customHeight="1">
      <c r="A99" s="82" t="s">
        <v>176</v>
      </c>
      <c r="B99" s="45" t="s">
        <v>177</v>
      </c>
      <c r="C99" s="46">
        <v>2</v>
      </c>
      <c r="D99" s="46" t="s">
        <v>47</v>
      </c>
      <c r="G99" s="49"/>
      <c r="H99" s="50"/>
      <c r="I99" s="50"/>
    </row>
    <row r="100" spans="1:9" ht="30.6" customHeight="1">
      <c r="A100" s="84"/>
      <c r="B100" s="45" t="s">
        <v>178</v>
      </c>
      <c r="C100" s="46">
        <v>1</v>
      </c>
      <c r="D100" s="46" t="s">
        <v>52</v>
      </c>
    </row>
    <row r="101" spans="1:9" ht="30.6" customHeight="1">
      <c r="A101" s="82" t="s">
        <v>179</v>
      </c>
      <c r="B101" s="45" t="s">
        <v>180</v>
      </c>
      <c r="C101" s="46" t="s">
        <v>17</v>
      </c>
      <c r="D101" s="46" t="s">
        <v>50</v>
      </c>
    </row>
    <row r="102" spans="1:9" ht="30.6" customHeight="1">
      <c r="A102" s="83"/>
      <c r="B102" s="45" t="s">
        <v>181</v>
      </c>
      <c r="C102" s="46" t="s">
        <v>16</v>
      </c>
      <c r="D102" s="46" t="s">
        <v>50</v>
      </c>
    </row>
    <row r="103" spans="1:9" ht="40.799999999999997" customHeight="1">
      <c r="A103" s="83"/>
      <c r="B103" s="45" t="s">
        <v>182</v>
      </c>
      <c r="C103" s="46">
        <v>1</v>
      </c>
      <c r="D103" s="46" t="s">
        <v>50</v>
      </c>
    </row>
    <row r="104" spans="1:9" ht="20.399999999999999">
      <c r="A104" s="84"/>
      <c r="B104" s="45" t="s">
        <v>183</v>
      </c>
      <c r="C104" s="46">
        <v>1</v>
      </c>
      <c r="D104" s="46" t="s">
        <v>45</v>
      </c>
    </row>
    <row r="105" spans="1:9" ht="30.6" customHeight="1">
      <c r="A105" s="82" t="s">
        <v>184</v>
      </c>
      <c r="B105" s="45" t="s">
        <v>185</v>
      </c>
      <c r="C105" s="46">
        <v>2</v>
      </c>
      <c r="D105" s="46" t="s">
        <v>144</v>
      </c>
    </row>
    <row r="106" spans="1:9" ht="30.6" customHeight="1">
      <c r="A106" s="83"/>
      <c r="B106" s="45" t="s">
        <v>186</v>
      </c>
      <c r="C106" s="46">
        <v>2</v>
      </c>
      <c r="D106" s="46" t="s">
        <v>144</v>
      </c>
    </row>
    <row r="107" spans="1:9" ht="30.6" customHeight="1">
      <c r="A107" s="83"/>
      <c r="B107" s="42" t="s">
        <v>187</v>
      </c>
      <c r="C107" s="43">
        <v>1</v>
      </c>
      <c r="D107" s="43" t="s">
        <v>144</v>
      </c>
    </row>
    <row r="108" spans="1:9" ht="30.6">
      <c r="A108" s="84"/>
      <c r="B108" s="42" t="s">
        <v>188</v>
      </c>
      <c r="C108" s="43">
        <v>5</v>
      </c>
      <c r="D108" s="43" t="s">
        <v>42</v>
      </c>
    </row>
    <row r="109" spans="1:9" ht="40.799999999999997" customHeight="1">
      <c r="A109" s="37" t="s">
        <v>189</v>
      </c>
      <c r="B109" s="42" t="s">
        <v>189</v>
      </c>
      <c r="C109" s="43">
        <v>13</v>
      </c>
      <c r="D109" s="43" t="s">
        <v>120</v>
      </c>
    </row>
    <row r="110" spans="1:9" ht="66">
      <c r="A110" s="38" t="s">
        <v>53</v>
      </c>
      <c r="B110" s="38" t="s">
        <v>10</v>
      </c>
      <c r="C110" s="51" t="s">
        <v>11</v>
      </c>
      <c r="D110" s="51" t="s">
        <v>31</v>
      </c>
    </row>
    <row r="111" spans="1:9" ht="71.400000000000006" customHeight="1">
      <c r="A111" s="82" t="s">
        <v>190</v>
      </c>
      <c r="B111" s="45" t="s">
        <v>191</v>
      </c>
      <c r="C111" s="46">
        <v>4</v>
      </c>
      <c r="D111" s="46" t="s">
        <v>50</v>
      </c>
    </row>
    <row r="112" spans="1:9" ht="71.400000000000006" customHeight="1">
      <c r="A112" s="83"/>
      <c r="B112" s="45" t="s">
        <v>192</v>
      </c>
      <c r="C112" s="46">
        <v>1</v>
      </c>
      <c r="D112" s="46" t="s">
        <v>50</v>
      </c>
    </row>
    <row r="113" spans="1:13" ht="30.6">
      <c r="A113" s="83"/>
      <c r="B113" s="45" t="s">
        <v>193</v>
      </c>
      <c r="C113" s="46">
        <v>1</v>
      </c>
      <c r="D113" s="46" t="s">
        <v>50</v>
      </c>
    </row>
    <row r="114" spans="1:13" ht="30.6">
      <c r="A114" s="83"/>
      <c r="B114" s="45" t="s">
        <v>194</v>
      </c>
      <c r="C114" s="46">
        <v>1</v>
      </c>
      <c r="D114" s="46" t="s">
        <v>50</v>
      </c>
    </row>
    <row r="115" spans="1:13" ht="30.6">
      <c r="A115" s="83"/>
      <c r="B115" s="45" t="s">
        <v>195</v>
      </c>
      <c r="C115" s="46">
        <v>1</v>
      </c>
      <c r="D115" s="46" t="s">
        <v>50</v>
      </c>
    </row>
    <row r="116" spans="1:13" ht="20.399999999999999">
      <c r="A116" s="83"/>
      <c r="B116" s="45" t="s">
        <v>196</v>
      </c>
      <c r="C116" s="46">
        <v>1</v>
      </c>
      <c r="D116" s="46" t="s">
        <v>50</v>
      </c>
    </row>
    <row r="117" spans="1:13" ht="20.399999999999999">
      <c r="A117" s="83"/>
      <c r="B117" s="45" t="s">
        <v>197</v>
      </c>
      <c r="C117" s="46">
        <v>1</v>
      </c>
      <c r="D117" s="46" t="s">
        <v>50</v>
      </c>
    </row>
    <row r="118" spans="1:13" ht="20.399999999999999">
      <c r="A118" s="83"/>
      <c r="B118" s="45" t="s">
        <v>198</v>
      </c>
      <c r="C118" s="46">
        <v>1</v>
      </c>
      <c r="D118" s="46" t="s">
        <v>50</v>
      </c>
    </row>
    <row r="119" spans="1:13" ht="30.6">
      <c r="A119" s="83"/>
      <c r="B119" s="45" t="s">
        <v>199</v>
      </c>
      <c r="C119" s="46">
        <v>1</v>
      </c>
      <c r="D119" s="46" t="s">
        <v>50</v>
      </c>
    </row>
    <row r="120" spans="1:13" ht="20.399999999999999">
      <c r="A120" s="84"/>
      <c r="B120" s="45" t="s">
        <v>200</v>
      </c>
      <c r="C120" s="46">
        <v>2</v>
      </c>
      <c r="D120" s="46" t="s">
        <v>50</v>
      </c>
    </row>
    <row r="121" spans="1:13" ht="20.399999999999999">
      <c r="A121" s="82" t="s">
        <v>201</v>
      </c>
      <c r="B121" s="45" t="s">
        <v>202</v>
      </c>
      <c r="C121" s="46">
        <v>1</v>
      </c>
      <c r="D121" s="46" t="s">
        <v>50</v>
      </c>
    </row>
    <row r="122" spans="1:13" ht="57" customHeight="1">
      <c r="A122" s="83"/>
      <c r="B122" s="52" t="s">
        <v>203</v>
      </c>
      <c r="C122" s="53">
        <v>1</v>
      </c>
      <c r="D122" s="46" t="s">
        <v>50</v>
      </c>
    </row>
    <row r="123" spans="1:13" ht="22.8">
      <c r="A123" s="83"/>
      <c r="B123" s="52" t="s">
        <v>204</v>
      </c>
      <c r="C123" s="53">
        <v>1</v>
      </c>
      <c r="D123" s="46" t="s">
        <v>50</v>
      </c>
      <c r="J123" s="54"/>
    </row>
    <row r="124" spans="1:13" ht="22.8">
      <c r="A124" s="83"/>
      <c r="B124" s="52" t="s">
        <v>205</v>
      </c>
      <c r="C124" s="53">
        <v>1</v>
      </c>
      <c r="D124" s="46" t="s">
        <v>50</v>
      </c>
    </row>
    <row r="125" spans="1:13">
      <c r="A125" s="84"/>
      <c r="B125" s="52" t="s">
        <v>206</v>
      </c>
      <c r="C125" s="53">
        <v>1</v>
      </c>
      <c r="D125" s="46" t="s">
        <v>61</v>
      </c>
      <c r="L125" s="55"/>
      <c r="M125" s="54"/>
    </row>
    <row r="126" spans="1:13" ht="68.400000000000006" customHeight="1">
      <c r="A126" s="65" t="s">
        <v>207</v>
      </c>
      <c r="B126" s="52" t="s">
        <v>208</v>
      </c>
      <c r="C126" s="53">
        <v>1</v>
      </c>
      <c r="D126" s="46" t="s">
        <v>50</v>
      </c>
    </row>
    <row r="127" spans="1:13" ht="57">
      <c r="A127" s="85"/>
      <c r="B127" s="52" t="s">
        <v>209</v>
      </c>
      <c r="C127" s="53">
        <v>1</v>
      </c>
      <c r="D127" s="46" t="s">
        <v>50</v>
      </c>
    </row>
    <row r="128" spans="1:13" ht="22.8">
      <c r="A128" s="85"/>
      <c r="B128" s="52" t="s">
        <v>210</v>
      </c>
      <c r="C128" s="53">
        <v>1</v>
      </c>
      <c r="D128" s="46" t="s">
        <v>50</v>
      </c>
    </row>
    <row r="129" spans="1:4" ht="22.8">
      <c r="A129" s="85"/>
      <c r="B129" s="52" t="s">
        <v>211</v>
      </c>
      <c r="C129" s="53">
        <v>1</v>
      </c>
      <c r="D129" s="46" t="s">
        <v>50</v>
      </c>
    </row>
    <row r="130" spans="1:4" ht="34.200000000000003">
      <c r="A130" s="85"/>
      <c r="B130" s="52" t="s">
        <v>212</v>
      </c>
      <c r="C130" s="53">
        <v>1</v>
      </c>
      <c r="D130" s="46" t="s">
        <v>50</v>
      </c>
    </row>
    <row r="131" spans="1:4" ht="34.200000000000003">
      <c r="A131" s="85"/>
      <c r="B131" s="52" t="s">
        <v>213</v>
      </c>
      <c r="C131" s="53">
        <v>1</v>
      </c>
      <c r="D131" s="46" t="s">
        <v>50</v>
      </c>
    </row>
    <row r="132" spans="1:4" ht="34.200000000000003">
      <c r="A132" s="86"/>
      <c r="B132" s="52" t="s">
        <v>214</v>
      </c>
      <c r="C132" s="53">
        <v>1</v>
      </c>
      <c r="D132" s="46" t="s">
        <v>50</v>
      </c>
    </row>
    <row r="133" spans="1:4" ht="22.8">
      <c r="A133" s="65" t="s">
        <v>215</v>
      </c>
      <c r="B133" s="52" t="s">
        <v>216</v>
      </c>
      <c r="C133" s="53">
        <v>1</v>
      </c>
      <c r="D133" s="46" t="s">
        <v>50</v>
      </c>
    </row>
    <row r="134" spans="1:4" ht="22.8">
      <c r="A134" s="85"/>
      <c r="B134" s="52" t="s">
        <v>217</v>
      </c>
      <c r="C134" s="53">
        <v>1</v>
      </c>
      <c r="D134" s="46" t="s">
        <v>50</v>
      </c>
    </row>
    <row r="135" spans="1:4" ht="22.8">
      <c r="A135" s="85"/>
      <c r="B135" s="52" t="s">
        <v>218</v>
      </c>
      <c r="C135" s="53">
        <v>1</v>
      </c>
      <c r="D135" s="46" t="s">
        <v>50</v>
      </c>
    </row>
    <row r="136" spans="1:4" ht="22.8">
      <c r="A136" s="85"/>
      <c r="B136" s="52" t="s">
        <v>219</v>
      </c>
      <c r="C136" s="53">
        <v>1</v>
      </c>
      <c r="D136" s="46" t="s">
        <v>50</v>
      </c>
    </row>
    <row r="137" spans="1:4" ht="22.8">
      <c r="A137" s="85"/>
      <c r="B137" s="52" t="s">
        <v>220</v>
      </c>
      <c r="C137" s="53">
        <v>1</v>
      </c>
      <c r="D137" s="46" t="s">
        <v>50</v>
      </c>
    </row>
    <row r="138" spans="1:4" ht="22.8">
      <c r="A138" s="85"/>
      <c r="B138" s="52" t="s">
        <v>221</v>
      </c>
      <c r="C138" s="53">
        <v>1</v>
      </c>
      <c r="D138" s="46" t="s">
        <v>50</v>
      </c>
    </row>
    <row r="139" spans="1:4" ht="22.8">
      <c r="A139" s="85"/>
      <c r="B139" s="52" t="s">
        <v>223</v>
      </c>
      <c r="C139" s="53">
        <v>1</v>
      </c>
      <c r="D139" s="46" t="s">
        <v>50</v>
      </c>
    </row>
    <row r="140" spans="1:4" ht="22.8">
      <c r="A140" s="85"/>
      <c r="B140" s="52" t="s">
        <v>222</v>
      </c>
      <c r="C140" s="53">
        <v>1</v>
      </c>
      <c r="D140" s="46" t="s">
        <v>50</v>
      </c>
    </row>
    <row r="141" spans="1:4" ht="22.8">
      <c r="A141" s="85"/>
      <c r="B141" s="52" t="s">
        <v>224</v>
      </c>
      <c r="C141" s="53">
        <v>1</v>
      </c>
      <c r="D141" s="46" t="s">
        <v>50</v>
      </c>
    </row>
    <row r="142" spans="1:4" ht="22.8">
      <c r="A142" s="86"/>
      <c r="B142" s="52" t="s">
        <v>225</v>
      </c>
      <c r="C142" s="53">
        <v>1</v>
      </c>
      <c r="D142" s="46" t="s">
        <v>50</v>
      </c>
    </row>
    <row r="143" spans="1:4" ht="45.6">
      <c r="A143" s="65" t="s">
        <v>226</v>
      </c>
      <c r="B143" s="52" t="s">
        <v>227</v>
      </c>
      <c r="C143" s="53">
        <v>1</v>
      </c>
      <c r="D143" s="48" t="s">
        <v>51</v>
      </c>
    </row>
    <row r="144" spans="1:4" ht="45.6">
      <c r="A144" s="85"/>
      <c r="B144" s="52" t="s">
        <v>228</v>
      </c>
      <c r="C144" s="53">
        <v>1</v>
      </c>
      <c r="D144" s="48" t="s">
        <v>51</v>
      </c>
    </row>
    <row r="145" spans="1:4" ht="45.6">
      <c r="A145" s="85"/>
      <c r="B145" s="52" t="s">
        <v>229</v>
      </c>
      <c r="C145" s="53">
        <v>1</v>
      </c>
      <c r="D145" s="48" t="s">
        <v>51</v>
      </c>
    </row>
    <row r="146" spans="1:4" ht="34.200000000000003">
      <c r="A146" s="85"/>
      <c r="B146" s="52" t="s">
        <v>230</v>
      </c>
      <c r="C146" s="53">
        <v>1</v>
      </c>
      <c r="D146" s="48" t="s">
        <v>49</v>
      </c>
    </row>
    <row r="147" spans="1:4" ht="34.200000000000003">
      <c r="A147" s="85"/>
      <c r="B147" s="52" t="s">
        <v>231</v>
      </c>
      <c r="C147" s="53">
        <v>1</v>
      </c>
      <c r="D147" s="46" t="s">
        <v>50</v>
      </c>
    </row>
    <row r="148" spans="1:4" ht="34.200000000000003">
      <c r="A148" s="86"/>
      <c r="B148" s="52" t="s">
        <v>232</v>
      </c>
      <c r="C148" s="53">
        <v>1</v>
      </c>
      <c r="D148" s="46" t="s">
        <v>50</v>
      </c>
    </row>
    <row r="149" spans="1:4" ht="34.200000000000003">
      <c r="A149" s="65" t="s">
        <v>233</v>
      </c>
      <c r="B149" s="52" t="s">
        <v>234</v>
      </c>
      <c r="C149" s="53">
        <v>15</v>
      </c>
      <c r="D149" s="48" t="s">
        <v>120</v>
      </c>
    </row>
    <row r="150" spans="1:4" ht="34.200000000000003">
      <c r="A150" s="86"/>
      <c r="B150" s="52" t="s">
        <v>238</v>
      </c>
      <c r="C150" s="53">
        <v>3</v>
      </c>
      <c r="D150" s="48" t="s">
        <v>120</v>
      </c>
    </row>
  </sheetData>
  <sheetProtection algorithmName="SHA-512" hashValue="JLCysrCt5XOjR/UqLLPLStd23sByOkyI2OdwKc/Z1tt4cesIHCSbu6AmeRHoJgRqa4xmeNtS8K7bqjmpewge0A==" saltValue="mvdM70X/utwZU6VWIEDROw==" spinCount="100000" sheet="1" objects="1" scenarios="1"/>
  <mergeCells count="23">
    <mergeCell ref="A133:A142"/>
    <mergeCell ref="A143:A148"/>
    <mergeCell ref="A149:A150"/>
    <mergeCell ref="A101:A104"/>
    <mergeCell ref="A105:A108"/>
    <mergeCell ref="A111:A120"/>
    <mergeCell ref="A121:A125"/>
    <mergeCell ref="A126:A132"/>
    <mergeCell ref="A35:A48"/>
    <mergeCell ref="A58:A69"/>
    <mergeCell ref="A70:A77"/>
    <mergeCell ref="A84:A97"/>
    <mergeCell ref="A99:A100"/>
    <mergeCell ref="A55:A56"/>
    <mergeCell ref="A51:A54"/>
    <mergeCell ref="A80:A83"/>
    <mergeCell ref="A2:A5"/>
    <mergeCell ref="A22:A25"/>
    <mergeCell ref="A6:A8"/>
    <mergeCell ref="A26:A28"/>
    <mergeCell ref="A29:A33"/>
    <mergeCell ref="A9:A11"/>
    <mergeCell ref="A15:A20"/>
  </mergeCells>
  <phoneticPr fontId="27" type="noConversion"/>
  <conditionalFormatting sqref="B1:B23 B25:B98 B100:B1048576">
    <cfRule type="duplicateValues" dxfId="4" priority="22"/>
  </conditionalFormatting>
  <conditionalFormatting sqref="B99">
    <cfRule type="duplicateValues" dxfId="3" priority="4"/>
  </conditionalFormatting>
  <conditionalFormatting sqref="G99">
    <cfRule type="duplicateValues" dxfId="2" priority="5"/>
  </conditionalFormatting>
  <conditionalFormatting sqref="I123">
    <cfRule type="duplicateValues" dxfId="1" priority="3"/>
  </conditionalFormatting>
  <conditionalFormatting sqref="L125">
    <cfRule type="duplicateValues" dxfId="0" priority="1"/>
  </conditionalFormatting>
  <pageMargins left="0.7" right="0.7" top="0.75" bottom="0.75" header="0.3" footer="0.3"/>
  <pageSetup paperSize="9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OPD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Fabi</dc:creator>
  <cp:lastModifiedBy>Massimo BIONDO</cp:lastModifiedBy>
  <cp:lastPrinted>2024-07-02T09:14:39Z</cp:lastPrinted>
  <dcterms:created xsi:type="dcterms:W3CDTF">2022-07-09T07:14:54Z</dcterms:created>
  <dcterms:modified xsi:type="dcterms:W3CDTF">2024-07-19T15:26:10Z</dcterms:modified>
</cp:coreProperties>
</file>