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Segreteria studenti\_CarriereING\Massimo\Bandi\2025\Medicina\"/>
    </mc:Choice>
  </mc:AlternateContent>
  <xr:revisionPtr revIDLastSave="0" documentId="13_ncr:1_{B3EA4375-7BB8-42AA-AFB1-D3DBC41D92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chiarazione congruità" sheetId="4" r:id="rId1"/>
    <sheet name="Foglio1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4" i="4" l="1"/>
  <c r="S175" i="4"/>
  <c r="S173" i="4"/>
  <c r="S171" i="4"/>
  <c r="S165" i="4"/>
  <c r="S16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67" i="4"/>
  <c r="D67" i="4"/>
  <c r="C68" i="4"/>
  <c r="D68" i="4"/>
  <c r="C69" i="4"/>
  <c r="D69" i="4"/>
  <c r="C70" i="4"/>
  <c r="D70" i="4"/>
  <c r="C71" i="4"/>
  <c r="D71" i="4"/>
  <c r="C72" i="4"/>
  <c r="D72" i="4"/>
  <c r="C73" i="4"/>
  <c r="D73" i="4"/>
  <c r="C74" i="4"/>
  <c r="D74" i="4"/>
  <c r="C75" i="4"/>
  <c r="D75" i="4"/>
  <c r="C76" i="4"/>
  <c r="D76" i="4"/>
  <c r="C77" i="4"/>
  <c r="D77" i="4"/>
  <c r="C78" i="4"/>
  <c r="D78" i="4"/>
  <c r="C79" i="4"/>
  <c r="D79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D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  <c r="C99" i="4"/>
  <c r="D99" i="4"/>
  <c r="C100" i="4"/>
  <c r="D100" i="4"/>
  <c r="C101" i="4"/>
  <c r="D101" i="4"/>
  <c r="C102" i="4"/>
  <c r="D102" i="4"/>
  <c r="C103" i="4"/>
  <c r="D103" i="4"/>
  <c r="C104" i="4"/>
  <c r="D104" i="4"/>
  <c r="C105" i="4"/>
  <c r="D105" i="4"/>
  <c r="C106" i="4"/>
  <c r="D106" i="4"/>
  <c r="C107" i="4"/>
  <c r="D107" i="4"/>
  <c r="C108" i="4"/>
  <c r="D108" i="4"/>
  <c r="C109" i="4"/>
  <c r="D109" i="4"/>
  <c r="C110" i="4"/>
  <c r="D110" i="4"/>
  <c r="C111" i="4"/>
  <c r="D111" i="4"/>
  <c r="C112" i="4"/>
  <c r="D112" i="4"/>
  <c r="C113" i="4"/>
  <c r="D113" i="4"/>
  <c r="C114" i="4"/>
  <c r="D114" i="4"/>
  <c r="C115" i="4"/>
  <c r="D115" i="4"/>
  <c r="C116" i="4"/>
  <c r="D116" i="4"/>
  <c r="C117" i="4"/>
  <c r="D117" i="4"/>
  <c r="C118" i="4"/>
  <c r="D118" i="4"/>
  <c r="C119" i="4"/>
  <c r="D119" i="4"/>
  <c r="C120" i="4"/>
  <c r="D120" i="4"/>
  <c r="C121" i="4"/>
  <c r="D121" i="4"/>
  <c r="C122" i="4"/>
  <c r="D122" i="4"/>
  <c r="C123" i="4"/>
  <c r="D123" i="4"/>
  <c r="C124" i="4"/>
  <c r="D124" i="4"/>
  <c r="C125" i="4"/>
  <c r="D125" i="4"/>
  <c r="C126" i="4"/>
  <c r="D126" i="4"/>
  <c r="C127" i="4"/>
  <c r="D127" i="4"/>
  <c r="C128" i="4"/>
  <c r="D128" i="4"/>
  <c r="C129" i="4"/>
  <c r="D129" i="4"/>
  <c r="C130" i="4"/>
  <c r="D130" i="4"/>
  <c r="C131" i="4"/>
  <c r="D131" i="4"/>
  <c r="C132" i="4"/>
  <c r="D132" i="4"/>
  <c r="C133" i="4"/>
  <c r="D133" i="4"/>
  <c r="C134" i="4"/>
  <c r="D134" i="4"/>
  <c r="C135" i="4"/>
  <c r="D135" i="4"/>
  <c r="C136" i="4"/>
  <c r="D136" i="4"/>
  <c r="C137" i="4"/>
  <c r="D137" i="4"/>
  <c r="C138" i="4"/>
  <c r="D138" i="4"/>
  <c r="C139" i="4"/>
  <c r="D139" i="4"/>
  <c r="C140" i="4"/>
  <c r="D140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62" i="4"/>
  <c r="D162" i="4"/>
  <c r="C163" i="4"/>
  <c r="D163" i="4"/>
  <c r="C164" i="4"/>
  <c r="D164" i="4"/>
  <c r="C165" i="4"/>
  <c r="D165" i="4"/>
  <c r="C166" i="4"/>
  <c r="D166" i="4"/>
  <c r="C167" i="4"/>
  <c r="D167" i="4"/>
  <c r="C168" i="4"/>
  <c r="D168" i="4"/>
  <c r="C169" i="4"/>
  <c r="D169" i="4"/>
  <c r="C170" i="4"/>
  <c r="D170" i="4"/>
  <c r="C171" i="4"/>
  <c r="D171" i="4"/>
  <c r="C172" i="4"/>
  <c r="D172" i="4"/>
  <c r="C173" i="4"/>
  <c r="D173" i="4"/>
  <c r="C174" i="4"/>
  <c r="D174" i="4"/>
  <c r="C175" i="4"/>
  <c r="D175" i="4"/>
  <c r="C176" i="4"/>
  <c r="D176" i="4"/>
  <c r="C177" i="4"/>
  <c r="D177" i="4"/>
  <c r="C178" i="4"/>
  <c r="D178" i="4"/>
  <c r="C179" i="4"/>
  <c r="D179" i="4"/>
  <c r="C180" i="4"/>
  <c r="D180" i="4"/>
  <c r="C181" i="4"/>
  <c r="D181" i="4"/>
  <c r="C182" i="4"/>
  <c r="D182" i="4"/>
  <c r="D11" i="4"/>
  <c r="P161" i="4"/>
  <c r="Q161" i="4" s="1"/>
  <c r="P162" i="4"/>
  <c r="Q162" i="4" s="1"/>
  <c r="R162" i="4" s="1"/>
  <c r="P163" i="4"/>
  <c r="Q163" i="4" s="1"/>
  <c r="R163" i="4" s="1"/>
  <c r="P164" i="4"/>
  <c r="Q164" i="4" s="1"/>
  <c r="R164" i="4" s="1"/>
  <c r="P165" i="4"/>
  <c r="Q165" i="4" s="1"/>
  <c r="R165" i="4" s="1"/>
  <c r="P166" i="4"/>
  <c r="Q166" i="4" s="1"/>
  <c r="R166" i="4" s="1"/>
  <c r="P167" i="4"/>
  <c r="Q167" i="4" s="1"/>
  <c r="R167" i="4" s="1"/>
  <c r="P168" i="4"/>
  <c r="Q168" i="4" s="1"/>
  <c r="R168" i="4" s="1"/>
  <c r="P169" i="4"/>
  <c r="Q169" i="4" s="1"/>
  <c r="R169" i="4" s="1"/>
  <c r="P170" i="4"/>
  <c r="Q170" i="4" s="1"/>
  <c r="R170" i="4" s="1"/>
  <c r="P171" i="4"/>
  <c r="Q171" i="4" s="1"/>
  <c r="R171" i="4" s="1"/>
  <c r="P172" i="4"/>
  <c r="Q172" i="4" s="1"/>
  <c r="R172" i="4" s="1"/>
  <c r="P173" i="4"/>
  <c r="Q173" i="4" s="1"/>
  <c r="R173" i="4" s="1"/>
  <c r="P174" i="4"/>
  <c r="Q174" i="4" s="1"/>
  <c r="R174" i="4" s="1"/>
  <c r="P175" i="4"/>
  <c r="Q175" i="4" s="1"/>
  <c r="R175" i="4" s="1"/>
  <c r="C11" i="4"/>
  <c r="P12" i="4" l="1"/>
  <c r="Q12" i="4" s="1"/>
  <c r="R12" i="4" s="1"/>
  <c r="P13" i="4"/>
  <c r="Q13" i="4" s="1"/>
  <c r="R13" i="4" s="1"/>
  <c r="P14" i="4"/>
  <c r="Q14" i="4" s="1"/>
  <c r="R14" i="4" s="1"/>
  <c r="P15" i="4"/>
  <c r="Q15" i="4" s="1"/>
  <c r="R15" i="4" s="1"/>
  <c r="P16" i="4"/>
  <c r="Q16" i="4" s="1"/>
  <c r="R16" i="4" s="1"/>
  <c r="P17" i="4"/>
  <c r="Q17" i="4" s="1"/>
  <c r="R17" i="4" s="1"/>
  <c r="P18" i="4"/>
  <c r="Q18" i="4" s="1"/>
  <c r="R18" i="4" s="1"/>
  <c r="P19" i="4"/>
  <c r="Q19" i="4" s="1"/>
  <c r="R19" i="4" s="1"/>
  <c r="P20" i="4"/>
  <c r="Q20" i="4" s="1"/>
  <c r="R20" i="4" s="1"/>
  <c r="P21" i="4"/>
  <c r="Q21" i="4" s="1"/>
  <c r="R21" i="4" s="1"/>
  <c r="P22" i="4"/>
  <c r="Q22" i="4" s="1"/>
  <c r="R22" i="4" s="1"/>
  <c r="P23" i="4"/>
  <c r="Q23" i="4" s="1"/>
  <c r="R23" i="4" s="1"/>
  <c r="P24" i="4"/>
  <c r="Q24" i="4" s="1"/>
  <c r="R24" i="4" s="1"/>
  <c r="P25" i="4"/>
  <c r="Q25" i="4" s="1"/>
  <c r="R25" i="4" s="1"/>
  <c r="P26" i="4"/>
  <c r="Q26" i="4" s="1"/>
  <c r="R26" i="4" s="1"/>
  <c r="P27" i="4"/>
  <c r="Q27" i="4" s="1"/>
  <c r="R27" i="4" s="1"/>
  <c r="P28" i="4"/>
  <c r="Q28" i="4" s="1"/>
  <c r="R28" i="4" s="1"/>
  <c r="P29" i="4"/>
  <c r="Q29" i="4" s="1"/>
  <c r="R29" i="4" s="1"/>
  <c r="P30" i="4"/>
  <c r="Q30" i="4" s="1"/>
  <c r="R30" i="4" s="1"/>
  <c r="P31" i="4"/>
  <c r="Q31" i="4" s="1"/>
  <c r="R31" i="4" s="1"/>
  <c r="P32" i="4"/>
  <c r="Q32" i="4" s="1"/>
  <c r="R32" i="4" s="1"/>
  <c r="P33" i="4"/>
  <c r="Q33" i="4" s="1"/>
  <c r="R33" i="4" s="1"/>
  <c r="P34" i="4"/>
  <c r="Q34" i="4" s="1"/>
  <c r="R34" i="4" s="1"/>
  <c r="P35" i="4"/>
  <c r="Q35" i="4" s="1"/>
  <c r="R35" i="4" s="1"/>
  <c r="P36" i="4"/>
  <c r="Q36" i="4" s="1"/>
  <c r="R36" i="4" s="1"/>
  <c r="P37" i="4"/>
  <c r="Q37" i="4" s="1"/>
  <c r="R37" i="4" s="1"/>
  <c r="R38" i="4"/>
  <c r="P39" i="4"/>
  <c r="Q39" i="4" s="1"/>
  <c r="R39" i="4" s="1"/>
  <c r="P40" i="4"/>
  <c r="Q40" i="4" s="1"/>
  <c r="R40" i="4" s="1"/>
  <c r="P41" i="4"/>
  <c r="Q41" i="4" s="1"/>
  <c r="R41" i="4" s="1"/>
  <c r="P42" i="4"/>
  <c r="Q42" i="4" s="1"/>
  <c r="R42" i="4" s="1"/>
  <c r="P43" i="4"/>
  <c r="Q43" i="4" s="1"/>
  <c r="R43" i="4" s="1"/>
  <c r="P44" i="4"/>
  <c r="Q44" i="4" s="1"/>
  <c r="R44" i="4" s="1"/>
  <c r="P45" i="4"/>
  <c r="Q45" i="4" s="1"/>
  <c r="R45" i="4" s="1"/>
  <c r="P46" i="4"/>
  <c r="Q46" i="4" s="1"/>
  <c r="R46" i="4" s="1"/>
  <c r="P47" i="4"/>
  <c r="Q47" i="4" s="1"/>
  <c r="R47" i="4" s="1"/>
  <c r="P48" i="4"/>
  <c r="Q48" i="4" s="1"/>
  <c r="R48" i="4" s="1"/>
  <c r="P49" i="4"/>
  <c r="Q49" i="4" s="1"/>
  <c r="R49" i="4" s="1"/>
  <c r="P50" i="4"/>
  <c r="Q50" i="4" s="1"/>
  <c r="R50" i="4" s="1"/>
  <c r="P51" i="4"/>
  <c r="Q51" i="4" s="1"/>
  <c r="R51" i="4" s="1"/>
  <c r="P52" i="4"/>
  <c r="Q52" i="4" s="1"/>
  <c r="R52" i="4" s="1"/>
  <c r="P53" i="4"/>
  <c r="Q53" i="4" s="1"/>
  <c r="R53" i="4" s="1"/>
  <c r="P54" i="4"/>
  <c r="Q54" i="4" s="1"/>
  <c r="R54" i="4" s="1"/>
  <c r="P55" i="4"/>
  <c r="Q55" i="4" s="1"/>
  <c r="R55" i="4" s="1"/>
  <c r="P56" i="4"/>
  <c r="Q56" i="4" s="1"/>
  <c r="R56" i="4" s="1"/>
  <c r="P57" i="4"/>
  <c r="Q57" i="4" s="1"/>
  <c r="R57" i="4" s="1"/>
  <c r="P58" i="4"/>
  <c r="Q58" i="4" s="1"/>
  <c r="R58" i="4" s="1"/>
  <c r="P59" i="4"/>
  <c r="Q59" i="4" s="1"/>
  <c r="R59" i="4" s="1"/>
  <c r="P60" i="4"/>
  <c r="Q60" i="4" s="1"/>
  <c r="R60" i="4" s="1"/>
  <c r="P61" i="4"/>
  <c r="Q61" i="4" s="1"/>
  <c r="R61" i="4" s="1"/>
  <c r="R62" i="4"/>
  <c r="P63" i="4"/>
  <c r="Q63" i="4" s="1"/>
  <c r="R63" i="4" s="1"/>
  <c r="P64" i="4"/>
  <c r="Q64" i="4" s="1"/>
  <c r="R64" i="4" s="1"/>
  <c r="P65" i="4"/>
  <c r="Q65" i="4" s="1"/>
  <c r="R65" i="4" s="1"/>
  <c r="P66" i="4"/>
  <c r="Q66" i="4" s="1"/>
  <c r="R66" i="4" s="1"/>
  <c r="P67" i="4"/>
  <c r="Q67" i="4" s="1"/>
  <c r="R67" i="4" s="1"/>
  <c r="P68" i="4"/>
  <c r="Q68" i="4" s="1"/>
  <c r="R68" i="4" s="1"/>
  <c r="P69" i="4"/>
  <c r="Q69" i="4" s="1"/>
  <c r="R69" i="4" s="1"/>
  <c r="P70" i="4"/>
  <c r="Q70" i="4" s="1"/>
  <c r="R70" i="4" s="1"/>
  <c r="P71" i="4"/>
  <c r="Q71" i="4" s="1"/>
  <c r="R71" i="4" s="1"/>
  <c r="P72" i="4"/>
  <c r="Q72" i="4" s="1"/>
  <c r="R72" i="4" s="1"/>
  <c r="P73" i="4"/>
  <c r="Q73" i="4" s="1"/>
  <c r="R73" i="4" s="1"/>
  <c r="P74" i="4"/>
  <c r="Q74" i="4" s="1"/>
  <c r="R74" i="4" s="1"/>
  <c r="P75" i="4"/>
  <c r="Q75" i="4" s="1"/>
  <c r="R75" i="4" s="1"/>
  <c r="P76" i="4"/>
  <c r="Q76" i="4" s="1"/>
  <c r="R76" i="4" s="1"/>
  <c r="P77" i="4"/>
  <c r="Q77" i="4" s="1"/>
  <c r="R77" i="4" s="1"/>
  <c r="P78" i="4"/>
  <c r="Q78" i="4" s="1"/>
  <c r="R78" i="4" s="1"/>
  <c r="P79" i="4"/>
  <c r="Q79" i="4" s="1"/>
  <c r="R79" i="4" s="1"/>
  <c r="P80" i="4"/>
  <c r="Q80" i="4" s="1"/>
  <c r="R80" i="4" s="1"/>
  <c r="P81" i="4"/>
  <c r="Q81" i="4" s="1"/>
  <c r="R81" i="4" s="1"/>
  <c r="P82" i="4"/>
  <c r="Q82" i="4" s="1"/>
  <c r="R82" i="4" s="1"/>
  <c r="P83" i="4"/>
  <c r="Q83" i="4" s="1"/>
  <c r="R83" i="4" s="1"/>
  <c r="P84" i="4"/>
  <c r="Q84" i="4" s="1"/>
  <c r="R84" i="4" s="1"/>
  <c r="R85" i="4"/>
  <c r="P86" i="4"/>
  <c r="Q86" i="4" s="1"/>
  <c r="R86" i="4" s="1"/>
  <c r="P87" i="4"/>
  <c r="Q87" i="4" s="1"/>
  <c r="R87" i="4" s="1"/>
  <c r="P88" i="4"/>
  <c r="Q88" i="4" s="1"/>
  <c r="R88" i="4" s="1"/>
  <c r="P89" i="4"/>
  <c r="Q89" i="4" s="1"/>
  <c r="R89" i="4" s="1"/>
  <c r="P90" i="4"/>
  <c r="Q90" i="4" s="1"/>
  <c r="R90" i="4" s="1"/>
  <c r="P91" i="4"/>
  <c r="Q91" i="4" s="1"/>
  <c r="R91" i="4" s="1"/>
  <c r="P92" i="4"/>
  <c r="Q92" i="4" s="1"/>
  <c r="R92" i="4" s="1"/>
  <c r="P93" i="4"/>
  <c r="Q93" i="4" s="1"/>
  <c r="R93" i="4" s="1"/>
  <c r="P94" i="4"/>
  <c r="Q94" i="4" s="1"/>
  <c r="R94" i="4" s="1"/>
  <c r="P95" i="4"/>
  <c r="Q95" i="4" s="1"/>
  <c r="R95" i="4" s="1"/>
  <c r="P96" i="4"/>
  <c r="Q96" i="4" s="1"/>
  <c r="R96" i="4" s="1"/>
  <c r="P97" i="4"/>
  <c r="Q97" i="4" s="1"/>
  <c r="R97" i="4" s="1"/>
  <c r="P98" i="4"/>
  <c r="Q98" i="4" s="1"/>
  <c r="R98" i="4" s="1"/>
  <c r="P99" i="4"/>
  <c r="Q99" i="4" s="1"/>
  <c r="R99" i="4" s="1"/>
  <c r="P100" i="4"/>
  <c r="Q100" i="4" s="1"/>
  <c r="R100" i="4" s="1"/>
  <c r="P101" i="4"/>
  <c r="Q101" i="4" s="1"/>
  <c r="R101" i="4" s="1"/>
  <c r="P102" i="4"/>
  <c r="Q102" i="4" s="1"/>
  <c r="R102" i="4" s="1"/>
  <c r="P103" i="4"/>
  <c r="Q103" i="4" s="1"/>
  <c r="R103" i="4" s="1"/>
  <c r="P104" i="4"/>
  <c r="Q104" i="4" s="1"/>
  <c r="R104" i="4" s="1"/>
  <c r="P105" i="4"/>
  <c r="Q105" i="4" s="1"/>
  <c r="R105" i="4" s="1"/>
  <c r="P106" i="4"/>
  <c r="Q106" i="4" s="1"/>
  <c r="R106" i="4" s="1"/>
  <c r="P107" i="4"/>
  <c r="Q107" i="4" s="1"/>
  <c r="R107" i="4" s="1"/>
  <c r="P108" i="4"/>
  <c r="Q108" i="4" s="1"/>
  <c r="R108" i="4" s="1"/>
  <c r="P109" i="4"/>
  <c r="Q109" i="4" s="1"/>
  <c r="R109" i="4" s="1"/>
  <c r="P110" i="4"/>
  <c r="Q110" i="4" s="1"/>
  <c r="R110" i="4" s="1"/>
  <c r="P111" i="4"/>
  <c r="Q111" i="4" s="1"/>
  <c r="R111" i="4" s="1"/>
  <c r="P112" i="4"/>
  <c r="Q112" i="4" s="1"/>
  <c r="R112" i="4" s="1"/>
  <c r="P113" i="4"/>
  <c r="Q113" i="4" s="1"/>
  <c r="R113" i="4" s="1"/>
  <c r="P114" i="4"/>
  <c r="Q114" i="4" s="1"/>
  <c r="R114" i="4" s="1"/>
  <c r="P115" i="4"/>
  <c r="Q115" i="4" s="1"/>
  <c r="R115" i="4" s="1"/>
  <c r="P116" i="4"/>
  <c r="Q116" i="4" s="1"/>
  <c r="R116" i="4" s="1"/>
  <c r="P117" i="4"/>
  <c r="Q117" i="4" s="1"/>
  <c r="R117" i="4" s="1"/>
  <c r="P118" i="4"/>
  <c r="Q118" i="4" s="1"/>
  <c r="R118" i="4" s="1"/>
  <c r="P119" i="4"/>
  <c r="Q119" i="4" s="1"/>
  <c r="R119" i="4" s="1"/>
  <c r="P120" i="4"/>
  <c r="Q120" i="4" s="1"/>
  <c r="R120" i="4" s="1"/>
  <c r="P121" i="4"/>
  <c r="Q121" i="4" s="1"/>
  <c r="R121" i="4" s="1"/>
  <c r="P122" i="4"/>
  <c r="Q122" i="4" s="1"/>
  <c r="R122" i="4" s="1"/>
  <c r="P123" i="4"/>
  <c r="Q123" i="4" s="1"/>
  <c r="R123" i="4" s="1"/>
  <c r="P124" i="4"/>
  <c r="Q124" i="4" s="1"/>
  <c r="R124" i="4" s="1"/>
  <c r="P125" i="4"/>
  <c r="Q125" i="4" s="1"/>
  <c r="R125" i="4" s="1"/>
  <c r="R126" i="4"/>
  <c r="P127" i="4"/>
  <c r="Q127" i="4" s="1"/>
  <c r="R127" i="4" s="1"/>
  <c r="P128" i="4"/>
  <c r="Q128" i="4" s="1"/>
  <c r="R128" i="4" s="1"/>
  <c r="P129" i="4"/>
  <c r="Q129" i="4" s="1"/>
  <c r="R129" i="4" s="1"/>
  <c r="P130" i="4"/>
  <c r="Q130" i="4" s="1"/>
  <c r="R130" i="4" s="1"/>
  <c r="P131" i="4"/>
  <c r="Q131" i="4" s="1"/>
  <c r="R131" i="4" s="1"/>
  <c r="P132" i="4"/>
  <c r="Q132" i="4" s="1"/>
  <c r="R132" i="4" s="1"/>
  <c r="P133" i="4"/>
  <c r="Q133" i="4" s="1"/>
  <c r="R133" i="4" s="1"/>
  <c r="P134" i="4"/>
  <c r="Q134" i="4" s="1"/>
  <c r="R134" i="4" s="1"/>
  <c r="P135" i="4"/>
  <c r="Q135" i="4" s="1"/>
  <c r="R135" i="4" s="1"/>
  <c r="P136" i="4"/>
  <c r="Q136" i="4" s="1"/>
  <c r="R136" i="4" s="1"/>
  <c r="P137" i="4"/>
  <c r="Q137" i="4" s="1"/>
  <c r="R137" i="4" s="1"/>
  <c r="P138" i="4"/>
  <c r="Q138" i="4" s="1"/>
  <c r="R138" i="4" s="1"/>
  <c r="P139" i="4"/>
  <c r="Q139" i="4" s="1"/>
  <c r="R139" i="4" s="1"/>
  <c r="P140" i="4"/>
  <c r="Q140" i="4" s="1"/>
  <c r="R140" i="4" s="1"/>
  <c r="P141" i="4"/>
  <c r="Q141" i="4" s="1"/>
  <c r="R141" i="4" s="1"/>
  <c r="P142" i="4"/>
  <c r="Q142" i="4" s="1"/>
  <c r="R142" i="4" s="1"/>
  <c r="P143" i="4"/>
  <c r="Q143" i="4" s="1"/>
  <c r="R143" i="4" s="1"/>
  <c r="P144" i="4"/>
  <c r="Q144" i="4" s="1"/>
  <c r="R144" i="4" s="1"/>
  <c r="P145" i="4"/>
  <c r="Q145" i="4" s="1"/>
  <c r="R145" i="4" s="1"/>
  <c r="P146" i="4"/>
  <c r="Q146" i="4" s="1"/>
  <c r="R146" i="4" s="1"/>
  <c r="P147" i="4"/>
  <c r="Q147" i="4" s="1"/>
  <c r="R147" i="4" s="1"/>
  <c r="P148" i="4"/>
  <c r="Q148" i="4" s="1"/>
  <c r="R148" i="4" s="1"/>
  <c r="P149" i="4"/>
  <c r="Q149" i="4" s="1"/>
  <c r="R149" i="4" s="1"/>
  <c r="P150" i="4"/>
  <c r="Q150" i="4" s="1"/>
  <c r="R150" i="4" s="1"/>
  <c r="P151" i="4"/>
  <c r="Q151" i="4" s="1"/>
  <c r="R151" i="4" s="1"/>
  <c r="P152" i="4"/>
  <c r="Q152" i="4" s="1"/>
  <c r="R152" i="4" s="1"/>
  <c r="P153" i="4"/>
  <c r="Q153" i="4" s="1"/>
  <c r="R153" i="4" s="1"/>
  <c r="P154" i="4"/>
  <c r="Q154" i="4" s="1"/>
  <c r="R154" i="4" s="1"/>
  <c r="P155" i="4"/>
  <c r="Q155" i="4" s="1"/>
  <c r="R155" i="4" s="1"/>
  <c r="P156" i="4"/>
  <c r="Q156" i="4" s="1"/>
  <c r="R156" i="4" s="1"/>
  <c r="P157" i="4"/>
  <c r="Q157" i="4" s="1"/>
  <c r="R157" i="4" s="1"/>
  <c r="P158" i="4"/>
  <c r="Q158" i="4" s="1"/>
  <c r="R158" i="4" s="1"/>
  <c r="P159" i="4"/>
  <c r="Q159" i="4" s="1"/>
  <c r="R159" i="4" s="1"/>
  <c r="P11" i="4"/>
  <c r="Q11" i="4" s="1"/>
  <c r="R11" i="4" s="1"/>
  <c r="R161" i="4" l="1"/>
  <c r="Q176" i="4" s="1"/>
  <c r="S14" i="4"/>
  <c r="S45" i="4"/>
  <c r="S11" i="4"/>
  <c r="S42" i="4"/>
  <c r="S88" i="4"/>
  <c r="S86" i="4"/>
  <c r="S155" i="4"/>
  <c r="S143" i="4"/>
  <c r="S127" i="4"/>
  <c r="S101" i="4"/>
  <c r="S65" i="4"/>
  <c r="S67" i="4"/>
  <c r="S150" i="4"/>
  <c r="S76" i="4"/>
  <c r="S123" i="4"/>
  <c r="S63" i="4"/>
  <c r="S51" i="4"/>
  <c r="S39" i="4"/>
  <c r="S110" i="4"/>
  <c r="S73" i="4"/>
  <c r="S49" i="4"/>
  <c r="S138" i="4"/>
  <c r="S132" i="4"/>
  <c r="S93" i="4"/>
  <c r="S55" i="4"/>
  <c r="S82" i="4"/>
  <c r="S117" i="4"/>
  <c r="S29" i="4"/>
  <c r="S32" i="4"/>
  <c r="S17" i="4"/>
  <c r="S27" i="4"/>
  <c r="S24" i="4"/>
</calcChain>
</file>

<file path=xl/sharedStrings.xml><?xml version="1.0" encoding="utf-8"?>
<sst xmlns="http://schemas.openxmlformats.org/spreadsheetml/2006/main" count="850" uniqueCount="309">
  <si>
    <t>Università degli Studi di Brescia</t>
  </si>
  <si>
    <t>NOME</t>
  </si>
  <si>
    <t>COGNOME</t>
  </si>
  <si>
    <t>CODICE FISCALE</t>
  </si>
  <si>
    <t>UNIVERSITA' DI PROVENIENZA</t>
  </si>
  <si>
    <t>CORSO DI LAUREA</t>
  </si>
  <si>
    <t>LAUREATO</t>
  </si>
  <si>
    <t>SI/NO</t>
  </si>
  <si>
    <t>Dichiarazione esami sostenuti rispetto all'offerta formativa dell'Università di Brescia</t>
  </si>
  <si>
    <t>PRIMO ANNO
ESAME BRESCIA</t>
  </si>
  <si>
    <t>Disciplina Brescia</t>
  </si>
  <si>
    <t>CFU</t>
  </si>
  <si>
    <t>SSD</t>
  </si>
  <si>
    <t>Università nella quale è stato sostenuto l'esame</t>
  </si>
  <si>
    <t>voto in trentesimi</t>
  </si>
  <si>
    <t>data superamento esame</t>
  </si>
  <si>
    <t>A000592 - BIOLOGIA E GENETICA</t>
  </si>
  <si>
    <t>A000654 - DIAGNOSTICA IN GENETICA MEDICA</t>
  </si>
  <si>
    <t>1</t>
  </si>
  <si>
    <t>MED/03</t>
  </si>
  <si>
    <t>A000655 - GENETICA GENERALE</t>
  </si>
  <si>
    <t>2</t>
  </si>
  <si>
    <t>BIO/13</t>
  </si>
  <si>
    <t>A000656 - GENETICA MEDICA</t>
  </si>
  <si>
    <t>A000657 - GENETICA MOLECOLARE</t>
  </si>
  <si>
    <t>A000658 - GENOMICA</t>
  </si>
  <si>
    <t>U7582 - BIOLOGIA GENERALE</t>
  </si>
  <si>
    <t>U7643 - BIOLOGIA CELLULARE</t>
  </si>
  <si>
    <t>702939 - CHIMICA</t>
  </si>
  <si>
    <t>U7635 - CHIMICA GENERALE</t>
  </si>
  <si>
    <t>3</t>
  </si>
  <si>
    <t>BIO/10</t>
  </si>
  <si>
    <t>U7636 - CHIMICA ORGANICA PROP BIOCHIM</t>
  </si>
  <si>
    <t>U7637 - ESERCITAZIONI DI CHIMICA</t>
  </si>
  <si>
    <t>702886 - FISICA E INFORMATICA</t>
  </si>
  <si>
    <t>U7609 - FISICA</t>
  </si>
  <si>
    <t>5</t>
  </si>
  <si>
    <t>FIS/07</t>
  </si>
  <si>
    <t>U7610 - INFORMATICA</t>
  </si>
  <si>
    <t>INF/01</t>
  </si>
  <si>
    <t>702940 - ISTOLOGIA</t>
  </si>
  <si>
    <t>U7638 - ISTOLOGIA E CITOLOGIA</t>
  </si>
  <si>
    <t>BIO/17</t>
  </si>
  <si>
    <t>U7639 - EMBRIOLOGIA</t>
  </si>
  <si>
    <t>U7640 - ESERCITAZIONI DI ISTOLOGIA</t>
  </si>
  <si>
    <t>4</t>
  </si>
  <si>
    <t>L-LIN/12</t>
  </si>
  <si>
    <t>MED/43</t>
  </si>
  <si>
    <t>U7646 - PSICOLOGIA GENERALE</t>
  </si>
  <si>
    <t>M-PSI/01</t>
  </si>
  <si>
    <t>U8766 - STORIA DELLA MEDICINA</t>
  </si>
  <si>
    <t>MED/02</t>
  </si>
  <si>
    <t>U8767 - STORIA DEGLI STRUMENTI MEDICO CHIRURGICI</t>
  </si>
  <si>
    <t>BIO/16</t>
  </si>
  <si>
    <t>U7658 - BIOLOGIA MOLECOLARE</t>
  </si>
  <si>
    <t>BIO/11</t>
  </si>
  <si>
    <t>U9121 - BIOCHIMICA STRUTTURALE</t>
  </si>
  <si>
    <t>U9122 - BIOCHIMICA METABOLICA</t>
  </si>
  <si>
    <t>SECONDO ANNO
ESAME BRESCIA</t>
  </si>
  <si>
    <t>Settore</t>
  </si>
  <si>
    <t>A000593 - FISIOLOGIA UMANA I</t>
  </si>
  <si>
    <t>A000659 - FISIOLOGIA CELLULARE CONTRAZ MUSCOLARE</t>
  </si>
  <si>
    <t>BIO/09</t>
  </si>
  <si>
    <t>A000660 - FISIOLOGIA DEL SISTEMA ENDOCRINO</t>
  </si>
  <si>
    <t>A000661 - NEUROFISIOLOGIA</t>
  </si>
  <si>
    <t>MED/04</t>
  </si>
  <si>
    <t>U7687 - BIOCHIMICA CLINICA</t>
  </si>
  <si>
    <t>BIO/12</t>
  </si>
  <si>
    <t>A000597 - FISIOLOGIA UMANA II</t>
  </si>
  <si>
    <t>U9132 - FISIOLOGIA DELL'APPARATO DIGERENTE</t>
  </si>
  <si>
    <t>MED/07</t>
  </si>
  <si>
    <t>A000603 - PRINCIPI DI MEDICINA LEGALE</t>
  </si>
  <si>
    <t>A000604 - STATISTICA MEDICA</t>
  </si>
  <si>
    <t>MED/01</t>
  </si>
  <si>
    <t>A000605 - MODELLI DI INTEGRAZIONE CON LE PROFESSIONI SANITARIE</t>
  </si>
  <si>
    <t>MED/45</t>
  </si>
  <si>
    <t>MED/42</t>
  </si>
  <si>
    <t>M-PSI/08</t>
  </si>
  <si>
    <t>MED/44</t>
  </si>
  <si>
    <t>TERZO ANNO
ESAME BRESCIA</t>
  </si>
  <si>
    <t>702960 - FARMACOLOGIA</t>
  </si>
  <si>
    <t>BIO/14</t>
  </si>
  <si>
    <t>A003799 - FARMACOLOGIA SPECIALE</t>
  </si>
  <si>
    <t>MED/36</t>
  </si>
  <si>
    <t>MED/09</t>
  </si>
  <si>
    <t>U7698 - SEMEIOTICA MEDICA</t>
  </si>
  <si>
    <t>MED/18</t>
  </si>
  <si>
    <t>U9140 - ELEMENTI DI DIAGNOSTICA STRUMENT CARDIOLOGICA</t>
  </si>
  <si>
    <t>702950 - PATOLOGIA E FISIOPATOLOGIA GENERALE</t>
  </si>
  <si>
    <t>U7619 - PATOLOGIA GENERALE</t>
  </si>
  <si>
    <t>U7685 - ONCOLOGIA</t>
  </si>
  <si>
    <t>U7686 - FISIOPATOLOGIA GENERALE</t>
  </si>
  <si>
    <t>MED/08</t>
  </si>
  <si>
    <t>MED/14</t>
  </si>
  <si>
    <t>MED/24</t>
  </si>
  <si>
    <t>MED/13</t>
  </si>
  <si>
    <t>U9203 - TIROCINIO NEFROLOGIA</t>
  </si>
  <si>
    <t>750979 - MALATTIE DELL'APPARATO LOCOMOTORE</t>
  </si>
  <si>
    <t>U7803 - ORTOPEDIA</t>
  </si>
  <si>
    <t>MED/33</t>
  </si>
  <si>
    <t>U7804 - MED FISICA E RIABIL</t>
  </si>
  <si>
    <t>MED/34</t>
  </si>
  <si>
    <t>U7965 - TIR ORTOPEDIA</t>
  </si>
  <si>
    <t>A003798 - FARMACOLOGIA GENERALE</t>
  </si>
  <si>
    <t>U9080 - ANATOMIA GENERALE E NEUROANATOMIA</t>
  </si>
  <si>
    <t>702947 - BIOCHIMIA E BIOLOGIA MOLECOLARE</t>
  </si>
  <si>
    <t>QUARTO ANNO
ESAME BRESCIA</t>
  </si>
  <si>
    <t>MED/16</t>
  </si>
  <si>
    <t>MED/35</t>
  </si>
  <si>
    <t>MED/10</t>
  </si>
  <si>
    <t>MED/23</t>
  </si>
  <si>
    <t>MED/22</t>
  </si>
  <si>
    <t>U7962 - TIR CARDIOLOGIA</t>
  </si>
  <si>
    <t>MED/11</t>
  </si>
  <si>
    <t>U7963 - TIR PNEUMOLOGIA</t>
  </si>
  <si>
    <t>MED/26</t>
  </si>
  <si>
    <t>MED/30</t>
  </si>
  <si>
    <t>MED/27</t>
  </si>
  <si>
    <t>U7967 - TIR NEUROLOGIA</t>
  </si>
  <si>
    <t>U7968 - TIR OCULISTICA</t>
  </si>
  <si>
    <t>MED/37</t>
  </si>
  <si>
    <t>MED/17</t>
  </si>
  <si>
    <t>MED/15</t>
  </si>
  <si>
    <t>U7709 - ELEMENT DI PARASS MEDIC</t>
  </si>
  <si>
    <t>U7712 - EMATOLOGIA</t>
  </si>
  <si>
    <t>U7716 - EMATOLOGIA ONCOLOGICA</t>
  </si>
  <si>
    <t>A003907 - AUDIOLOGIA</t>
  </si>
  <si>
    <t>MED/32</t>
  </si>
  <si>
    <t>MED/31</t>
  </si>
  <si>
    <t>MED/28</t>
  </si>
  <si>
    <t>MED/29</t>
  </si>
  <si>
    <t>MED/25</t>
  </si>
  <si>
    <t>QUINTO ANNO
ESAME BRESCIA</t>
  </si>
  <si>
    <t>U79614 - TIR CARDIOCHIRURGIA</t>
  </si>
  <si>
    <t>702966 - DIAGNOSTICA PER IMMAGINI E RADIOTERAPIA</t>
  </si>
  <si>
    <t>U9220 - RADIOTERAPIA</t>
  </si>
  <si>
    <t>U9221 - MEDICINA NUCLEARE</t>
  </si>
  <si>
    <t>702969 - MALATTIE DEL SISTEMA NERVOSO E DELL'APPARATO VISIVO</t>
  </si>
  <si>
    <t>U9138 - SEMEIOTICA CHIRURGICA</t>
  </si>
  <si>
    <t>MED/12</t>
  </si>
  <si>
    <t xml:space="preserve">Qualora presso l’Università di provenienza o nella carriera pregressa per una disciplina fosse previsto un unico esame mentre nel piano didattico di Brescia gli esami sono due riportare </t>
  </si>
  <si>
    <t xml:space="preserve">due volte lo stesso voto (a titolo di esempio se nell’Università di provenienza è previsto un solo esame di Anatomia, riportare il voto conseguito con questo esame sia per l’Anatomia I </t>
  </si>
  <si>
    <t>che per l’Anatomia II previste nel piano didattico di Brescia).</t>
  </si>
  <si>
    <t>Qualora nell’Università di provenienza o nella carriera pregressa, la distribuzione delle discipline negli insegnamenti fosse diversa rispetto al piano didattico di Brescia, riportare il voto</t>
  </si>
  <si>
    <t xml:space="preserve">conseguito nell’esame che ricomprende la singola disciplina </t>
  </si>
  <si>
    <t>Luogo</t>
  </si>
  <si>
    <t>Data</t>
  </si>
  <si>
    <t>CFU Disciplina Brescia</t>
  </si>
  <si>
    <t>SSD               Disciplina Brescia</t>
  </si>
  <si>
    <t>PROGRAMMA ALLEGATO Numero pagina del file PDF</t>
  </si>
  <si>
    <t>A004859 - ANATOMIA DELL'APPARATO LOCOMOTORE</t>
  </si>
  <si>
    <t>A004860 - ESERCITAZIONI DI ANATOMIA UMANA I</t>
  </si>
  <si>
    <t>A004853 - SCIENZE UMANE</t>
  </si>
  <si>
    <t>A004854 - INGLESE</t>
  </si>
  <si>
    <t>A004855 - ANTROPOLOGIA MEDICA</t>
  </si>
  <si>
    <t>M-DEA/01</t>
  </si>
  <si>
    <t>A004856 - INTRODUZIONE BIOETICA</t>
  </si>
  <si>
    <t>A004865 - ANATOMIA SISTEMATICA E TOPOGRAFICA DI TESTA, COLLO, TORACE E ADDOME</t>
  </si>
  <si>
    <t>A004866 - ANATOMIA TOPOGRAFICA DEGLI ARTI</t>
  </si>
  <si>
    <t>A004867 - ESERCITAZIONI ANATOMIA UMANA II</t>
  </si>
  <si>
    <t>A004864 - ANATOMIA UMANA II</t>
  </si>
  <si>
    <t>A004874 - FISIOLOGIA APPARATO CARDIOVASCOLARE</t>
  </si>
  <si>
    <t>A004875 - FISIOLOGIA DEL RENE E DEI LIQUIDI CORPOREI</t>
  </si>
  <si>
    <t>A004876 - FISIOLOGIA DELL'APPARATO RESPIRATORIO</t>
  </si>
  <si>
    <t>A004862 - IMMUNOLOGIA E BIOCHIMICA CLINICA</t>
  </si>
  <si>
    <t>A004863 - IMMUNOLOGIA</t>
  </si>
  <si>
    <t>A004862 - MICROBIOLOGIA E MICROBIOLOGIA CLINICA</t>
  </si>
  <si>
    <t>A004869 - MICROBIOLOGIA CLINICA</t>
  </si>
  <si>
    <t>A004870 - BATTERIOLOGIA</t>
  </si>
  <si>
    <t>A004871 - MICOLOGIA E PARASSITOLOGIA</t>
  </si>
  <si>
    <t>A004872 - VIROLOGIA</t>
  </si>
  <si>
    <t>A004877- SALUTE, PREVENZIONE E METODOLOGIA DELLA RICERCA</t>
  </si>
  <si>
    <t>A004878 - EPIDEMIOLOGIA</t>
  </si>
  <si>
    <t>A004879 -IGIENE AMBIENTALE</t>
  </si>
  <si>
    <t>A004880 - PSICOLOGIA MEDICA</t>
  </si>
  <si>
    <t>A004887 - PRINCIPI DI MEDICINA DEL LAVORO: RISCHI LAVORATIVI IN SANITA'</t>
  </si>
  <si>
    <t>A004884 - ANATOMIA PATOLOGICA I</t>
  </si>
  <si>
    <t>A004885 - ANATOMIA PATOLOGICA MOD.A</t>
  </si>
  <si>
    <t>A004886 - ANATOMIA PATOLOGICA MOD.B</t>
  </si>
  <si>
    <t>A004890 - MALATTIE DEL RENE, DELLE VIE URINARIE, DELL'APPARATO GENITALE MASCHILE E DEL SISTEMA ENDOCRINO</t>
  </si>
  <si>
    <t>A004891 - NEFROLOGIA</t>
  </si>
  <si>
    <t>A004892 - UROLOGIA</t>
  </si>
  <si>
    <t>A004893 - ENDOCRINOLOGIA</t>
  </si>
  <si>
    <t>A004894 - ENDOCRINOCHIRURGIA</t>
  </si>
  <si>
    <t>A004895 - TIROCINIO UROLOGIA</t>
  </si>
  <si>
    <t>A004882 - METODOLOGIA CLINICA</t>
  </si>
  <si>
    <t>A004883 - METODICHE DI DIAGNOSTICA PER IMMAGINI</t>
  </si>
  <si>
    <t>A004888 - TIROCINIO SEMEIOTICA MEDICA</t>
  </si>
  <si>
    <t>A004889 - TIROCINIO SEMEIOTCA CHIRURGICA</t>
  </si>
  <si>
    <t>A004899 - ANATOMIA PATOLOGICA II</t>
  </si>
  <si>
    <t>A004900 - ANATOMIA PATOLOGICA MOD.C</t>
  </si>
  <si>
    <t>A004901 - ANATOMIA PATOLOGICA MOD.D</t>
  </si>
  <si>
    <t>A004896 - IMMUNOLOGIA CLINICA, ALLERGOLOGIA, DERMATOLOGIA, REUMATOLOGIA</t>
  </si>
  <si>
    <t>A004897 - TIROCINIO REUMATOLOGIA</t>
  </si>
  <si>
    <t>A004898 - TIROCINIO DERMATOLOGIA</t>
  </si>
  <si>
    <t>MED0222 - IMMUNOLOGIA E ALLERGOLOGIA CLINICA</t>
  </si>
  <si>
    <t>MED0223 - REUMATOLOGIA</t>
  </si>
  <si>
    <t>MED0224 - DERMATOLOGIA</t>
  </si>
  <si>
    <t>A004907 - OCULISTICA</t>
  </si>
  <si>
    <t>A004908 TIROCINIO NEUROCHIRURGIA</t>
  </si>
  <si>
    <t>MED0230- NEUROLOGIA E RIABILITAZIONE NEUROLOGICA</t>
  </si>
  <si>
    <t>MED0231 - EMERGENZE NEUROLOGICHE</t>
  </si>
  <si>
    <t>MED0232 - NEUROCHIRURGIA</t>
  </si>
  <si>
    <t>MED0233 NEURORADIOLOGIA</t>
  </si>
  <si>
    <t>A004903 - PNEUMOLOGIA</t>
  </si>
  <si>
    <t>MED0225 - CARDIOCHIRURGIA</t>
  </si>
  <si>
    <t>MED0226 - CHIRURGIA VASCOLARE</t>
  </si>
  <si>
    <t>MED0227 - CARDIOLOGIA</t>
  </si>
  <si>
    <t>MED0228 - ELEMENTI DI ANGIOLOGIA</t>
  </si>
  <si>
    <t>MED0229 - EPIDEMIOLOGIA E FATTORI DI RISCHIO VASCOLARE</t>
  </si>
  <si>
    <t>A004916 - MALATTIE INFETTIVE E DEL SANGUE</t>
  </si>
  <si>
    <t>A004917- MALATTIE INFETTIVE</t>
  </si>
  <si>
    <t>A004918 - EMATOLOGIA SPERIMENTALE TRASLAZIONALE</t>
  </si>
  <si>
    <t>A004919 - TIROCINIO EMATOLOGIA</t>
  </si>
  <si>
    <t>A004920 TIROCINIO MALATTIE INFETTIVE</t>
  </si>
  <si>
    <t>A004909 - OTORINOLARINGOIATRIA E MEDICINA ORALE</t>
  </si>
  <si>
    <t>A004910 -OTORINOLARINGOIATRIA GENERALE</t>
  </si>
  <si>
    <t>A004912 - OTORINOLARINGOIATRIA ONCOLOGICA</t>
  </si>
  <si>
    <t>A004913 - ODONTOIATRIA, MALFORMAZIONI, CARIE E PARODONTOPATIA</t>
  </si>
  <si>
    <t>A004914 - TIROCINIO Otorinolaringoiatria</t>
  </si>
  <si>
    <t>MED0234 - CHIRURGIA MAXILLO FACCIALE</t>
  </si>
  <si>
    <t>A004904 - PSICHIATRIA E PSICOLOGIA CLINICA</t>
  </si>
  <si>
    <t>A004905 - TIROCINIO Psichiatria</t>
  </si>
  <si>
    <t>MED0235 - PSICOLOGIA CLINICA</t>
  </si>
  <si>
    <t>MED0236 - PSICHIATRIA</t>
  </si>
  <si>
    <t>U9218- RADIODIAGNOSTICA E RADIOLOGIA INTERVENTISTICA</t>
  </si>
  <si>
    <t>A004923 - TIROCINIO Radiodiagnostica</t>
  </si>
  <si>
    <t>A004924 - TIROCINIO Radioterapia</t>
  </si>
  <si>
    <t>A004945 - GINECOLOGIA E OSTETRICIA</t>
  </si>
  <si>
    <t>MED/40</t>
  </si>
  <si>
    <t>A004946 - TIROCINIO Ginecologia e Ostetricia</t>
  </si>
  <si>
    <t>MED0247 - ENDOCRINOLOGIA GINECOLOGICA</t>
  </si>
  <si>
    <t>MED0248 - GINECOLOGIA E OSTETRICIA</t>
  </si>
  <si>
    <t>MED0249 - PATOLOGIA OSTETRICA</t>
  </si>
  <si>
    <t>MED0250 - MEDICINA DELL' ETA' PRENATALE</t>
  </si>
  <si>
    <t>MED0251 - ONCOLOGIA GINECOLOGICA</t>
  </si>
  <si>
    <t>A004947 - MALATTIE DELL'APPARATO DIGERENTE</t>
  </si>
  <si>
    <t>[A004948] - CHIRURGIA GENERALE</t>
  </si>
  <si>
    <t>[A004949] - CHIRURGIA DELL'APPARATO DIGERENTE</t>
  </si>
  <si>
    <t>[A004950] - TIROCINIO GASTROENTEROLOGIA</t>
  </si>
  <si>
    <t>A004951 - TIROCINIO CHIRURGIA GENERALE</t>
  </si>
  <si>
    <t>[U7703] - GASTROENTEROLOGIA</t>
  </si>
  <si>
    <t>A004927 - MEDICINA INTERNA E ONCOLOGIA</t>
  </si>
  <si>
    <t>[A004626] - MEDICINA DELL'ESERCIZIO FISICO E DELLO SPORT</t>
  </si>
  <si>
    <t>[A004929] - MEDICINA INTERNA MOD.1</t>
  </si>
  <si>
    <t>[A004930] - MEDICINA INTERNA MOD.2</t>
  </si>
  <si>
    <t>[A004932] - ONCOLOGIA GENERALE</t>
  </si>
  <si>
    <t>MED/06</t>
  </si>
  <si>
    <t>[A004933] - ONCOLOGIA SPECIALE</t>
  </si>
  <si>
    <t>[A004935] - TIROCINIO ONCOLOGIA</t>
  </si>
  <si>
    <t>[A004937] - TIROCINIO MEDICINA INTERNA</t>
  </si>
  <si>
    <t>[A004940] PEDIATRIA GENERALE E SPECIALISTICA</t>
  </si>
  <si>
    <t>[A001667] - GENETICA MEDICA</t>
  </si>
  <si>
    <t>[A004942] - TIROCINIO PEDIATRIA</t>
  </si>
  <si>
    <t>MED/38</t>
  </si>
  <si>
    <t>[A005367] - NEUROPSICHIATRIA INFANTILE</t>
  </si>
  <si>
    <t>MED/39</t>
  </si>
  <si>
    <t>[MED0245] - PEDIATRIA</t>
  </si>
  <si>
    <t>[MED0246] - CHIRURGIA PEDIATRICA</t>
  </si>
  <si>
    <t>MED/20</t>
  </si>
  <si>
    <t>[A004952] SANITA' PUBBLICA</t>
  </si>
  <si>
    <t>[A004953] - ORGANIZZAZIONE E VALUTAZIONE DEI SERVIZI SOCIO-SANITARI</t>
  </si>
  <si>
    <t>[A004954] - IGIENE</t>
  </si>
  <si>
    <t>[A004955] - ECONOMIA SANITARIA</t>
  </si>
  <si>
    <t>SECS-P/06</t>
  </si>
  <si>
    <t>[MED0252] - MEDICINA DEL LAVORO</t>
  </si>
  <si>
    <t>[MED0253] - MEDICINA LEGALE E BIOETICA CLINICA</t>
  </si>
  <si>
    <t>A004857 - ANATOMIA UMANA I</t>
  </si>
  <si>
    <t>A004902 - MALATTIE DELL'APPARATO RESPIRATORIO E DELL'APPARATO CARDIOVASCOLARE</t>
  </si>
  <si>
    <t>Esame superato presso l'università di provenienza</t>
  </si>
  <si>
    <t>Corso di laurea nel quale è stato sostenuto l'esame</t>
  </si>
  <si>
    <t>LUOGO DI NASCITA</t>
  </si>
  <si>
    <t>DATA DI NASCITA</t>
  </si>
  <si>
    <t>A.A. DI PRIMA  ISCRIZIONE AL CORSO DI LAUREA DI PROVENIENZA</t>
  </si>
  <si>
    <t>ANATOMIA GENERALE E NEUROANATOMIA</t>
  </si>
  <si>
    <t>Riepilogo CFU esame integrato</t>
  </si>
  <si>
    <t>Somma CFU discipline</t>
  </si>
  <si>
    <r>
      <t>Anno Accademico</t>
    </r>
    <r>
      <rPr>
        <b/>
        <sz val="14"/>
        <color rgb="FF000000"/>
        <rFont val="Arial"/>
        <family val="2"/>
      </rPr>
      <t xml:space="preserve"> 2025/26</t>
    </r>
    <r>
      <rPr>
        <b/>
        <sz val="14"/>
        <color indexed="8"/>
        <rFont val="Arial"/>
        <family val="2"/>
      </rPr>
      <t xml:space="preserve"> - Ammissione corso di studio Medicina e Chirurgia anni successivi al primo</t>
    </r>
  </si>
  <si>
    <t>SECONDO ANNO</t>
  </si>
  <si>
    <t>TERZO ANNO</t>
  </si>
  <si>
    <t>QUARTO ANNO</t>
  </si>
  <si>
    <t>QUINTO ANNO</t>
  </si>
  <si>
    <t>SESTO ANNO</t>
  </si>
  <si>
    <t>[A004911] - CLINICA MEDICA E GERIATRIA</t>
  </si>
  <si>
    <t>[A004634] - GERIATRIA</t>
  </si>
  <si>
    <t>[A004915] - CLINICA MEDICA E TERAPIA MEDICA</t>
  </si>
  <si>
    <t>[A004922] - TIROCINIO Geriatria</t>
  </si>
  <si>
    <t>NN</t>
  </si>
  <si>
    <t>[A004925] - TIROCINIO Clinica Medica</t>
  </si>
  <si>
    <t>[A004928] - EMERGENZE MEDICO CHIRURGICHE</t>
  </si>
  <si>
    <t>[A004931] - ANESTESIOLOGIA E TERAPIA INTENSIVA</t>
  </si>
  <si>
    <t>MED/41</t>
  </si>
  <si>
    <t>[A004934] - TERAPIA DEL DOLORE</t>
  </si>
  <si>
    <t>[A004936] - TIROCINIO Chirurgia d'Urgenza</t>
  </si>
  <si>
    <t>[A004938] - TIROCINIO Medicina d'Urgenza</t>
  </si>
  <si>
    <t>[A004939] - MEDICINA D'URGENZA</t>
  </si>
  <si>
    <t>[U12279] - CHIRURGIA D'URGENZA</t>
  </si>
  <si>
    <t>[A004941] - CLINICA CHIRURGICA</t>
  </si>
  <si>
    <t>[A004943] - TIROCINIO Clinica Chirurgica</t>
  </si>
  <si>
    <t>[A004944] - CLINICA CHIRURGICA</t>
  </si>
  <si>
    <t>[A004639] TIROCINIO PRATICO VALUTATIVO PER L'ESAME DI STATO - AREA MEDICA</t>
  </si>
  <si>
    <t>[A004640] TIROCINIO PRATICO VALUTATIVO PER L'ESAME DI STATO - AREA CHIRURGICA</t>
  </si>
  <si>
    <t>[A004641] TIROCINIO PRATICO VALUTATIVO PER L'ESAME DI STATO - AREA MEDICINA GENERALE</t>
  </si>
  <si>
    <t xml:space="preserve">ANNO DI CORSO  ISCRIZIONE (in posizione regolare art.2 bando) A.A. 2024/2025 </t>
  </si>
  <si>
    <t>ULTERIORI CARRIERE</t>
  </si>
  <si>
    <t>IN POSSESSO DI ULTERIORI CARRIERE DA SOTTOPORRE A VALUTAZIONE (se sì, compilare elenco a destra)</t>
  </si>
  <si>
    <t>Consapevole che chiunque rilascia dichiarazioni mendaci è punito ai sensi del Codice Penale e delle leggi speciali in materia, ai sensi e per gli effetti degli ART. 75 e 76 DPR 445/2000</t>
  </si>
  <si>
    <t>Consapevole di quanto previsto dall'ART. 13 del D. LGS 196/03 del Codice in materia di protezione dei dati personali</t>
  </si>
  <si>
    <t>Firma del dichiarante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</si>
</sst>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9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9"/>
      <color indexed="8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b/>
      <i/>
      <sz val="9"/>
      <color indexed="8"/>
      <name val="SansSerif"/>
    </font>
    <font>
      <sz val="9"/>
      <color indexed="8"/>
      <name val="SansSerif"/>
    </font>
    <font>
      <sz val="8"/>
      <color indexed="8"/>
      <name val="SansSerif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SansSerif"/>
    </font>
    <font>
      <b/>
      <i/>
      <sz val="9"/>
      <name val="Arial"/>
      <family val="2"/>
    </font>
    <font>
      <i/>
      <sz val="8"/>
      <name val="Arial"/>
      <family val="2"/>
    </font>
    <font>
      <i/>
      <sz val="8"/>
      <name val="SansSerif"/>
    </font>
    <font>
      <b/>
      <i/>
      <sz val="9"/>
      <color theme="1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9"/>
      <color indexed="8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4" fillId="0" borderId="0" xfId="0" applyFo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5" fillId="0" borderId="0" xfId="0" applyFont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Protection="1">
      <protection locked="0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 applyProtection="1">
      <alignment horizontal="center"/>
      <protection locked="0"/>
    </xf>
    <xf numFmtId="0" fontId="32" fillId="0" borderId="2" xfId="0" applyFont="1" applyBorder="1" applyAlignment="1">
      <alignment horizontal="center" wrapText="1"/>
    </xf>
    <xf numFmtId="0" fontId="32" fillId="0" borderId="2" xfId="0" applyFont="1" applyBorder="1"/>
    <xf numFmtId="0" fontId="21" fillId="0" borderId="0" xfId="0" applyFont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1" fillId="0" borderId="9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5"/>
  <sheetViews>
    <sheetView tabSelected="1" zoomScale="120" zoomScaleNormal="120" workbookViewId="0">
      <selection activeCell="I113" sqref="I113"/>
    </sheetView>
  </sheetViews>
  <sheetFormatPr defaultRowHeight="14.4"/>
  <cols>
    <col min="1" max="1" width="24" style="2" customWidth="1"/>
    <col min="2" max="2" width="22.5546875" style="2" customWidth="1"/>
    <col min="3" max="3" width="11.5546875" style="2" customWidth="1"/>
    <col min="4" max="4" width="13.21875" style="2" customWidth="1"/>
    <col min="5" max="5" width="29.44140625" style="2" customWidth="1"/>
    <col min="6" max="6" width="21.5546875" style="2" customWidth="1"/>
    <col min="7" max="7" width="8.88671875" style="2"/>
    <col min="8" max="8" width="12" style="2" customWidth="1"/>
    <col min="9" max="9" width="13.109375" style="2" customWidth="1"/>
    <col min="10" max="10" width="8.88671875" style="2"/>
    <col min="11" max="11" width="15.109375" style="2" customWidth="1"/>
    <col min="12" max="12" width="16.21875" style="2" customWidth="1"/>
    <col min="13" max="13" width="78.44140625" style="2" hidden="1" customWidth="1"/>
    <col min="14" max="14" width="4.77734375" style="2" hidden="1" customWidth="1"/>
    <col min="15" max="15" width="9.33203125" style="2" hidden="1" customWidth="1"/>
    <col min="16" max="16" width="8.88671875" style="2"/>
    <col min="17" max="17" width="8.77734375" style="2" bestFit="1" customWidth="1"/>
    <col min="18" max="18" width="8.6640625" style="2" hidden="1" customWidth="1"/>
    <col min="19" max="16384" width="8.88671875" style="2"/>
  </cols>
  <sheetData>
    <row r="1" spans="1:19" ht="18" customHeight="1">
      <c r="A1" s="63" t="s">
        <v>0</v>
      </c>
      <c r="B1" s="64"/>
      <c r="C1" s="64"/>
      <c r="D1" s="64"/>
      <c r="E1" s="64"/>
      <c r="F1" s="64"/>
      <c r="G1" s="64"/>
      <c r="H1" s="64"/>
      <c r="I1" s="64"/>
    </row>
    <row r="2" spans="1:19" ht="18" customHeight="1">
      <c r="A2" s="65" t="s">
        <v>277</v>
      </c>
      <c r="B2" s="66"/>
      <c r="C2" s="66"/>
      <c r="D2" s="66"/>
      <c r="E2" s="66"/>
      <c r="F2" s="66"/>
      <c r="G2" s="66"/>
      <c r="H2" s="66"/>
      <c r="I2" s="66"/>
    </row>
    <row r="3" spans="1:19">
      <c r="A3" s="1"/>
      <c r="H3" s="106" t="s">
        <v>304</v>
      </c>
      <c r="I3" s="106"/>
      <c r="J3" s="106"/>
      <c r="K3" s="106"/>
    </row>
    <row r="4" spans="1:19" ht="15" customHeight="1">
      <c r="A4" s="72" t="s">
        <v>1</v>
      </c>
      <c r="B4" s="72" t="s">
        <v>2</v>
      </c>
      <c r="C4" s="73" t="s">
        <v>3</v>
      </c>
      <c r="D4" s="71"/>
      <c r="E4" s="74" t="s">
        <v>271</v>
      </c>
      <c r="F4" s="74" t="s">
        <v>272</v>
      </c>
      <c r="H4" s="103" t="s">
        <v>4</v>
      </c>
      <c r="I4" s="103"/>
      <c r="J4" s="104" t="s">
        <v>5</v>
      </c>
      <c r="K4" s="104"/>
    </row>
    <row r="5" spans="1:19" ht="40.799999999999997" customHeight="1">
      <c r="A5" s="69"/>
      <c r="B5" s="17"/>
      <c r="C5" s="71"/>
      <c r="D5" s="71"/>
      <c r="E5" s="18"/>
      <c r="F5" s="18"/>
      <c r="G5" s="101"/>
      <c r="H5" s="105"/>
      <c r="I5" s="105"/>
      <c r="J5" s="105"/>
      <c r="K5" s="105"/>
    </row>
    <row r="6" spans="1:19" ht="51">
      <c r="A6" s="70" t="s">
        <v>4</v>
      </c>
      <c r="B6" s="3" t="s">
        <v>5</v>
      </c>
      <c r="C6" s="4" t="s">
        <v>6</v>
      </c>
      <c r="D6" s="4" t="s">
        <v>303</v>
      </c>
      <c r="E6" s="4" t="s">
        <v>273</v>
      </c>
      <c r="F6" s="4" t="s">
        <v>305</v>
      </c>
      <c r="G6" s="102"/>
      <c r="H6" s="105"/>
      <c r="I6" s="105"/>
      <c r="J6" s="105"/>
      <c r="K6" s="105"/>
    </row>
    <row r="7" spans="1:19" ht="44.4" customHeight="1">
      <c r="A7" s="17"/>
      <c r="B7" s="17"/>
      <c r="C7" s="17" t="s">
        <v>7</v>
      </c>
      <c r="D7" s="17"/>
      <c r="E7" s="18"/>
      <c r="F7" s="17" t="s">
        <v>7</v>
      </c>
      <c r="G7" s="101"/>
      <c r="H7" s="105"/>
      <c r="I7" s="105"/>
      <c r="J7" s="105"/>
      <c r="K7" s="105"/>
    </row>
    <row r="8" spans="1:19" ht="51" customHeight="1">
      <c r="A8" s="75"/>
      <c r="B8" s="77"/>
      <c r="C8" s="77"/>
      <c r="D8" s="77"/>
      <c r="E8" s="77"/>
      <c r="F8" s="68"/>
    </row>
    <row r="9" spans="1:19" ht="17.399999999999999" customHeight="1">
      <c r="A9" s="76" t="s">
        <v>8</v>
      </c>
      <c r="B9" s="76"/>
      <c r="C9" s="76"/>
      <c r="D9" s="76"/>
      <c r="E9" s="76"/>
      <c r="F9" s="76"/>
      <c r="G9" s="42"/>
      <c r="H9" s="42"/>
      <c r="I9" s="42"/>
    </row>
    <row r="10" spans="1:19" ht="66" customHeight="1">
      <c r="A10" s="14" t="s">
        <v>269</v>
      </c>
      <c r="B10" s="15" t="s">
        <v>10</v>
      </c>
      <c r="C10" s="23" t="s">
        <v>147</v>
      </c>
      <c r="D10" s="23" t="s">
        <v>148</v>
      </c>
      <c r="E10" s="5" t="s">
        <v>13</v>
      </c>
      <c r="F10" s="5" t="s">
        <v>270</v>
      </c>
      <c r="G10" s="14" t="s">
        <v>14</v>
      </c>
      <c r="H10" s="15" t="s">
        <v>15</v>
      </c>
      <c r="I10" s="5" t="s">
        <v>149</v>
      </c>
      <c r="L10" s="22" t="s">
        <v>9</v>
      </c>
      <c r="M10" s="22" t="s">
        <v>10</v>
      </c>
      <c r="N10" s="22" t="s">
        <v>11</v>
      </c>
      <c r="O10" s="22" t="s">
        <v>12</v>
      </c>
      <c r="P10" s="23" t="s">
        <v>10</v>
      </c>
      <c r="Q10" s="23" t="s">
        <v>147</v>
      </c>
      <c r="R10" s="23" t="s">
        <v>276</v>
      </c>
      <c r="S10" s="23" t="s">
        <v>275</v>
      </c>
    </row>
    <row r="11" spans="1:19" ht="14.4" customHeight="1">
      <c r="A11" s="40"/>
      <c r="B11" s="16"/>
      <c r="C11" s="29" t="e">
        <f>VLOOKUP($B11,Foglio1!$B$1:$D$166,2,FALSE)</f>
        <v>#N/A</v>
      </c>
      <c r="D11" s="29" t="e">
        <f>VLOOKUP($B11,Foglio1!$B$1:$D$166,3,FALSE)</f>
        <v>#N/A</v>
      </c>
      <c r="E11" s="9"/>
      <c r="F11" s="9"/>
      <c r="G11" s="9"/>
      <c r="H11" s="9"/>
      <c r="I11" s="6"/>
      <c r="L11" s="60" t="s">
        <v>267</v>
      </c>
      <c r="M11" s="80" t="s">
        <v>274</v>
      </c>
      <c r="N11" s="80">
        <v>5</v>
      </c>
      <c r="O11" s="80" t="s">
        <v>53</v>
      </c>
      <c r="P11" s="24" t="e">
        <f>MATCH(Foglio1!B2,'Dichiarazione congruità'!B$11:B$196,0)</f>
        <v>#N/A</v>
      </c>
      <c r="Q11" s="24" t="e">
        <f>IF(P11&gt;0,N11,"0")</f>
        <v>#N/A</v>
      </c>
      <c r="R11" s="24">
        <f>_xlfn.IFNA(Q11,0)</f>
        <v>0</v>
      </c>
      <c r="S11" s="52" t="e">
        <f>IF(AND(P11&gt;0,P12&gt;0,P13&gt;0),"8","0")</f>
        <v>#N/A</v>
      </c>
    </row>
    <row r="12" spans="1:19" ht="14.4" customHeight="1">
      <c r="A12" s="40"/>
      <c r="B12" s="16"/>
      <c r="C12" s="29" t="e">
        <f>VLOOKUP($B12,Foglio1!$B$1:$D$166,2,FALSE)</f>
        <v>#N/A</v>
      </c>
      <c r="D12" s="29" t="e">
        <f>VLOOKUP($B12,Foglio1!$B$1:$D$166,3,FALSE)</f>
        <v>#N/A</v>
      </c>
      <c r="E12" s="9"/>
      <c r="F12" s="9"/>
      <c r="G12" s="9"/>
      <c r="H12" s="9"/>
      <c r="I12" s="6"/>
      <c r="L12" s="60"/>
      <c r="M12" s="80" t="s">
        <v>150</v>
      </c>
      <c r="N12" s="80">
        <v>2</v>
      </c>
      <c r="O12" s="80" t="s">
        <v>53</v>
      </c>
      <c r="P12" s="24" t="e">
        <f>MATCH(Foglio1!B3,'Dichiarazione congruità'!B$11:B$196,0)</f>
        <v>#N/A</v>
      </c>
      <c r="Q12" s="78" t="e">
        <f t="shared" ref="Q12:Q75" si="0">IF(P12&gt;0,N12,"0")</f>
        <v>#N/A</v>
      </c>
      <c r="R12" s="79">
        <f t="shared" ref="R12:R75" si="1">_xlfn.IFNA(Q12,0)</f>
        <v>0</v>
      </c>
      <c r="S12" s="53"/>
    </row>
    <row r="13" spans="1:19" ht="14.4" customHeight="1">
      <c r="A13" s="40"/>
      <c r="B13" s="16"/>
      <c r="C13" s="29" t="e">
        <f>VLOOKUP($B13,Foglio1!$B$1:$D$166,2,FALSE)</f>
        <v>#N/A</v>
      </c>
      <c r="D13" s="29" t="e">
        <f>VLOOKUP($B13,Foglio1!$B$1:$D$166,3,FALSE)</f>
        <v>#N/A</v>
      </c>
      <c r="E13" s="9"/>
      <c r="F13" s="9"/>
      <c r="G13" s="9"/>
      <c r="H13" s="9"/>
      <c r="I13" s="6"/>
      <c r="L13" s="60"/>
      <c r="M13" s="80" t="s">
        <v>151</v>
      </c>
      <c r="N13" s="80">
        <v>1</v>
      </c>
      <c r="O13" s="80" t="s">
        <v>53</v>
      </c>
      <c r="P13" s="24" t="e">
        <f>MATCH(Foglio1!B4,'Dichiarazione congruità'!B$11:B$196,0)</f>
        <v>#N/A</v>
      </c>
      <c r="Q13" s="78" t="e">
        <f t="shared" si="0"/>
        <v>#N/A</v>
      </c>
      <c r="R13" s="79">
        <f t="shared" si="1"/>
        <v>0</v>
      </c>
      <c r="S13" s="54"/>
    </row>
    <row r="14" spans="1:19" ht="14.4" customHeight="1">
      <c r="A14" s="40"/>
      <c r="B14" s="16"/>
      <c r="C14" s="29" t="e">
        <f>VLOOKUP($B14,Foglio1!$B$1:$D$166,2,FALSE)</f>
        <v>#N/A</v>
      </c>
      <c r="D14" s="29" t="e">
        <f>VLOOKUP($B14,Foglio1!$B$1:$D$166,3,FALSE)</f>
        <v>#N/A</v>
      </c>
      <c r="E14" s="9"/>
      <c r="F14" s="9"/>
      <c r="G14" s="9"/>
      <c r="H14" s="9"/>
      <c r="I14" s="6"/>
      <c r="L14" s="60" t="s">
        <v>105</v>
      </c>
      <c r="M14" s="80" t="s">
        <v>54</v>
      </c>
      <c r="N14" s="80">
        <v>2</v>
      </c>
      <c r="O14" s="80" t="s">
        <v>55</v>
      </c>
      <c r="P14" s="24" t="e">
        <f>MATCH(Foglio1!B5,'Dichiarazione congruità'!B$11:B$196,0)</f>
        <v>#N/A</v>
      </c>
      <c r="Q14" s="24" t="e">
        <f t="shared" si="0"/>
        <v>#N/A</v>
      </c>
      <c r="R14" s="24">
        <f t="shared" si="1"/>
        <v>0</v>
      </c>
      <c r="S14" s="52" t="e">
        <f>IF(AND(P14&gt;0,P15&gt;0,P16&gt;0),"10","0")</f>
        <v>#N/A</v>
      </c>
    </row>
    <row r="15" spans="1:19" ht="14.4" customHeight="1">
      <c r="A15" s="40"/>
      <c r="B15" s="16"/>
      <c r="C15" s="29" t="e">
        <f>VLOOKUP($B15,Foglio1!$B$1:$D$166,2,FALSE)</f>
        <v>#N/A</v>
      </c>
      <c r="D15" s="29" t="e">
        <f>VLOOKUP($B15,Foglio1!$B$1:$D$166,3,FALSE)</f>
        <v>#N/A</v>
      </c>
      <c r="E15" s="9"/>
      <c r="F15" s="9"/>
      <c r="G15" s="9"/>
      <c r="H15" s="9"/>
      <c r="I15" s="6"/>
      <c r="L15" s="60"/>
      <c r="M15" s="80" t="s">
        <v>56</v>
      </c>
      <c r="N15" s="80">
        <v>2</v>
      </c>
      <c r="O15" s="80" t="s">
        <v>31</v>
      </c>
      <c r="P15" s="24" t="e">
        <f>MATCH(Foglio1!B6,'Dichiarazione congruità'!B$11:B$196,0)</f>
        <v>#N/A</v>
      </c>
      <c r="Q15" s="78" t="e">
        <f t="shared" si="0"/>
        <v>#N/A</v>
      </c>
      <c r="R15" s="79">
        <f t="shared" si="1"/>
        <v>0</v>
      </c>
      <c r="S15" s="53"/>
    </row>
    <row r="16" spans="1:19" ht="14.4" customHeight="1">
      <c r="A16" s="40"/>
      <c r="B16" s="16"/>
      <c r="C16" s="29" t="e">
        <f>VLOOKUP($B16,Foglio1!$B$1:$D$166,2,FALSE)</f>
        <v>#N/A</v>
      </c>
      <c r="D16" s="29" t="e">
        <f>VLOOKUP($B16,Foglio1!$B$1:$D$166,3,FALSE)</f>
        <v>#N/A</v>
      </c>
      <c r="E16" s="9"/>
      <c r="F16" s="9"/>
      <c r="G16" s="9"/>
      <c r="H16" s="9"/>
      <c r="I16" s="6"/>
      <c r="L16" s="60"/>
      <c r="M16" s="80" t="s">
        <v>57</v>
      </c>
      <c r="N16" s="80">
        <v>6</v>
      </c>
      <c r="O16" s="80" t="s">
        <v>31</v>
      </c>
      <c r="P16" s="24" t="e">
        <f>MATCH(Foglio1!B7,'Dichiarazione congruità'!B$11:B$196,0)</f>
        <v>#N/A</v>
      </c>
      <c r="Q16" s="78" t="e">
        <f t="shared" si="0"/>
        <v>#N/A</v>
      </c>
      <c r="R16" s="79">
        <f t="shared" si="1"/>
        <v>0</v>
      </c>
      <c r="S16" s="54"/>
    </row>
    <row r="17" spans="1:19" ht="14.4" customHeight="1">
      <c r="A17" s="40"/>
      <c r="B17" s="16"/>
      <c r="C17" s="29" t="e">
        <f>VLOOKUP($B17,Foglio1!$B$1:$D$166,2,FALSE)</f>
        <v>#N/A</v>
      </c>
      <c r="D17" s="29" t="e">
        <f>VLOOKUP($B17,Foglio1!$B$1:$D$166,3,FALSE)</f>
        <v>#N/A</v>
      </c>
      <c r="E17" s="9"/>
      <c r="F17" s="9"/>
      <c r="G17" s="9"/>
      <c r="H17" s="9"/>
      <c r="I17" s="6"/>
      <c r="L17" s="60" t="s">
        <v>16</v>
      </c>
      <c r="M17" s="80" t="s">
        <v>17</v>
      </c>
      <c r="N17" s="80">
        <v>1</v>
      </c>
      <c r="O17" s="80" t="s">
        <v>19</v>
      </c>
      <c r="P17" s="24" t="e">
        <f>MATCH(Foglio1!B8,'Dichiarazione congruità'!B$11:B$196,0)</f>
        <v>#N/A</v>
      </c>
      <c r="Q17" s="24" t="e">
        <f t="shared" si="0"/>
        <v>#N/A</v>
      </c>
      <c r="R17" s="24">
        <f t="shared" si="1"/>
        <v>0</v>
      </c>
      <c r="S17" s="52" t="e">
        <f>IF(AND(P17&gt;0,P18&gt;0,P19&gt;0,P20&gt;0,P21&gt;0,P22&gt;0,P23&gt;0),"10","0")</f>
        <v>#N/A</v>
      </c>
    </row>
    <row r="18" spans="1:19" ht="14.4" customHeight="1">
      <c r="A18" s="40"/>
      <c r="B18" s="16"/>
      <c r="C18" s="29" t="e">
        <f>VLOOKUP($B18,Foglio1!$B$1:$D$166,2,FALSE)</f>
        <v>#N/A</v>
      </c>
      <c r="D18" s="29" t="e">
        <f>VLOOKUP($B18,Foglio1!$B$1:$D$166,3,FALSE)</f>
        <v>#N/A</v>
      </c>
      <c r="E18" s="6"/>
      <c r="F18" s="6"/>
      <c r="G18" s="6"/>
      <c r="H18" s="6"/>
      <c r="I18" s="6"/>
      <c r="L18" s="60"/>
      <c r="M18" s="80" t="s">
        <v>20</v>
      </c>
      <c r="N18" s="80">
        <v>2</v>
      </c>
      <c r="O18" s="80" t="s">
        <v>22</v>
      </c>
      <c r="P18" s="24" t="e">
        <f>MATCH(Foglio1!B9,'Dichiarazione congruità'!B$11:B$196,0)</f>
        <v>#N/A</v>
      </c>
      <c r="Q18" s="78" t="e">
        <f t="shared" si="0"/>
        <v>#N/A</v>
      </c>
      <c r="R18" s="79">
        <f t="shared" si="1"/>
        <v>0</v>
      </c>
      <c r="S18" s="53"/>
    </row>
    <row r="19" spans="1:19" ht="14.4" customHeight="1">
      <c r="A19" s="40"/>
      <c r="B19" s="16"/>
      <c r="C19" s="29" t="e">
        <f>VLOOKUP($B19,Foglio1!$B$1:$D$166,2,FALSE)</f>
        <v>#N/A</v>
      </c>
      <c r="D19" s="29" t="e">
        <f>VLOOKUP($B19,Foglio1!$B$1:$D$166,3,FALSE)</f>
        <v>#N/A</v>
      </c>
      <c r="E19" s="6"/>
      <c r="F19" s="6"/>
      <c r="G19" s="6"/>
      <c r="H19" s="6"/>
      <c r="I19" s="6"/>
      <c r="L19" s="60"/>
      <c r="M19" s="80" t="s">
        <v>23</v>
      </c>
      <c r="N19" s="80">
        <v>1</v>
      </c>
      <c r="O19" s="80" t="s">
        <v>19</v>
      </c>
      <c r="P19" s="24" t="e">
        <f>MATCH(Foglio1!B10,'Dichiarazione congruità'!B$11:B$196,0)</f>
        <v>#N/A</v>
      </c>
      <c r="Q19" s="78" t="e">
        <f t="shared" si="0"/>
        <v>#N/A</v>
      </c>
      <c r="R19" s="79">
        <f t="shared" si="1"/>
        <v>0</v>
      </c>
      <c r="S19" s="53"/>
    </row>
    <row r="20" spans="1:19" ht="14.4" customHeight="1">
      <c r="A20" s="40"/>
      <c r="B20" s="16"/>
      <c r="C20" s="29" t="e">
        <f>VLOOKUP($B20,Foglio1!$B$1:$D$166,2,FALSE)</f>
        <v>#N/A</v>
      </c>
      <c r="D20" s="29" t="e">
        <f>VLOOKUP($B20,Foglio1!$B$1:$D$166,3,FALSE)</f>
        <v>#N/A</v>
      </c>
      <c r="E20" s="6"/>
      <c r="F20" s="6"/>
      <c r="G20" s="6"/>
      <c r="H20" s="6"/>
      <c r="I20" s="6"/>
      <c r="L20" s="60"/>
      <c r="M20" s="80" t="s">
        <v>24</v>
      </c>
      <c r="N20" s="80">
        <v>1</v>
      </c>
      <c r="O20" s="80" t="s">
        <v>22</v>
      </c>
      <c r="P20" s="24" t="e">
        <f>MATCH(Foglio1!B11,'Dichiarazione congruità'!B$11:B$196,0)</f>
        <v>#N/A</v>
      </c>
      <c r="Q20" s="78" t="e">
        <f t="shared" si="0"/>
        <v>#N/A</v>
      </c>
      <c r="R20" s="79">
        <f t="shared" si="1"/>
        <v>0</v>
      </c>
      <c r="S20" s="53"/>
    </row>
    <row r="21" spans="1:19" ht="14.4" customHeight="1">
      <c r="A21" s="40"/>
      <c r="B21" s="16"/>
      <c r="C21" s="29" t="e">
        <f>VLOOKUP($B21,Foglio1!$B$1:$D$166,2,FALSE)</f>
        <v>#N/A</v>
      </c>
      <c r="D21" s="29" t="e">
        <f>VLOOKUP($B21,Foglio1!$B$1:$D$166,3,FALSE)</f>
        <v>#N/A</v>
      </c>
      <c r="E21" s="6"/>
      <c r="F21" s="6"/>
      <c r="G21" s="6"/>
      <c r="H21" s="6"/>
      <c r="I21" s="6"/>
      <c r="L21" s="60"/>
      <c r="M21" s="80" t="s">
        <v>25</v>
      </c>
      <c r="N21" s="80">
        <v>1</v>
      </c>
      <c r="O21" s="80" t="s">
        <v>22</v>
      </c>
      <c r="P21" s="24" t="e">
        <f>MATCH(Foglio1!B12,'Dichiarazione congruità'!B$11:B$196,0)</f>
        <v>#N/A</v>
      </c>
      <c r="Q21" s="78" t="e">
        <f t="shared" si="0"/>
        <v>#N/A</v>
      </c>
      <c r="R21" s="79">
        <f t="shared" si="1"/>
        <v>0</v>
      </c>
      <c r="S21" s="53"/>
    </row>
    <row r="22" spans="1:19" ht="14.4" customHeight="1">
      <c r="A22" s="40"/>
      <c r="B22" s="16"/>
      <c r="C22" s="29" t="e">
        <f>VLOOKUP($B22,Foglio1!$B$1:$D$166,2,FALSE)</f>
        <v>#N/A</v>
      </c>
      <c r="D22" s="29" t="e">
        <f>VLOOKUP($B22,Foglio1!$B$1:$D$166,3,FALSE)</f>
        <v>#N/A</v>
      </c>
      <c r="E22" s="6"/>
      <c r="F22" s="6"/>
      <c r="G22" s="6"/>
      <c r="H22" s="6"/>
      <c r="I22" s="6"/>
      <c r="L22" s="60"/>
      <c r="M22" s="80" t="s">
        <v>26</v>
      </c>
      <c r="N22" s="80">
        <v>2</v>
      </c>
      <c r="O22" s="80" t="s">
        <v>22</v>
      </c>
      <c r="P22" s="24" t="e">
        <f>MATCH(Foglio1!B13,'Dichiarazione congruità'!B$11:B$196,0)</f>
        <v>#N/A</v>
      </c>
      <c r="Q22" s="78" t="e">
        <f t="shared" si="0"/>
        <v>#N/A</v>
      </c>
      <c r="R22" s="79">
        <f t="shared" si="1"/>
        <v>0</v>
      </c>
      <c r="S22" s="53"/>
    </row>
    <row r="23" spans="1:19" ht="14.4" customHeight="1">
      <c r="A23" s="40"/>
      <c r="B23" s="16"/>
      <c r="C23" s="29" t="e">
        <f>VLOOKUP($B23,Foglio1!$B$1:$D$166,2,FALSE)</f>
        <v>#N/A</v>
      </c>
      <c r="D23" s="29" t="e">
        <f>VLOOKUP($B23,Foglio1!$B$1:$D$166,3,FALSE)</f>
        <v>#N/A</v>
      </c>
      <c r="E23" s="6"/>
      <c r="F23" s="6"/>
      <c r="G23" s="6"/>
      <c r="H23" s="6"/>
      <c r="I23" s="6"/>
      <c r="L23" s="60"/>
      <c r="M23" s="80" t="s">
        <v>27</v>
      </c>
      <c r="N23" s="80">
        <v>2</v>
      </c>
      <c r="O23" s="80" t="s">
        <v>22</v>
      </c>
      <c r="P23" s="24" t="e">
        <f>MATCH(Foglio1!B14,'Dichiarazione congruità'!B$11:B$196,0)</f>
        <v>#N/A</v>
      </c>
      <c r="Q23" s="78" t="e">
        <f t="shared" si="0"/>
        <v>#N/A</v>
      </c>
      <c r="R23" s="79">
        <f t="shared" si="1"/>
        <v>0</v>
      </c>
      <c r="S23" s="54"/>
    </row>
    <row r="24" spans="1:19" ht="14.4" customHeight="1">
      <c r="A24" s="40"/>
      <c r="B24" s="16"/>
      <c r="C24" s="29" t="e">
        <f>VLOOKUP($B24,Foglio1!$B$1:$D$166,2,FALSE)</f>
        <v>#N/A</v>
      </c>
      <c r="D24" s="29" t="e">
        <f>VLOOKUP($B24,Foglio1!$B$1:$D$166,3,FALSE)</f>
        <v>#N/A</v>
      </c>
      <c r="E24" s="6"/>
      <c r="F24" s="6"/>
      <c r="G24" s="6"/>
      <c r="H24" s="6"/>
      <c r="I24" s="6"/>
      <c r="L24" s="60" t="s">
        <v>28</v>
      </c>
      <c r="M24" s="80" t="s">
        <v>29</v>
      </c>
      <c r="N24" s="80">
        <v>3</v>
      </c>
      <c r="O24" s="80" t="s">
        <v>31</v>
      </c>
      <c r="P24" s="24" t="e">
        <f>MATCH(Foglio1!B15,'Dichiarazione congruità'!B$11:B$196,0)</f>
        <v>#N/A</v>
      </c>
      <c r="Q24" s="24" t="e">
        <f t="shared" si="0"/>
        <v>#N/A</v>
      </c>
      <c r="R24" s="24">
        <f t="shared" si="1"/>
        <v>0</v>
      </c>
      <c r="S24" s="52" t="e">
        <f>IF(AND(P24&gt;0,P25&gt;0,P26&gt;0),"6","0")</f>
        <v>#N/A</v>
      </c>
    </row>
    <row r="25" spans="1:19" ht="14.4" customHeight="1">
      <c r="A25" s="40"/>
      <c r="B25" s="16"/>
      <c r="C25" s="29" t="e">
        <f>VLOOKUP($B25,Foglio1!$B$1:$D$166,2,FALSE)</f>
        <v>#N/A</v>
      </c>
      <c r="D25" s="29" t="e">
        <f>VLOOKUP($B25,Foglio1!$B$1:$D$166,3,FALSE)</f>
        <v>#N/A</v>
      </c>
      <c r="E25" s="6"/>
      <c r="F25" s="6"/>
      <c r="G25" s="6"/>
      <c r="H25" s="6"/>
      <c r="I25" s="6"/>
      <c r="L25" s="60"/>
      <c r="M25" s="80" t="s">
        <v>32</v>
      </c>
      <c r="N25" s="80">
        <v>2</v>
      </c>
      <c r="O25" s="80" t="s">
        <v>31</v>
      </c>
      <c r="P25" s="24" t="e">
        <f>MATCH(Foglio1!B16,'Dichiarazione congruità'!B$11:B$196,0)</f>
        <v>#N/A</v>
      </c>
      <c r="Q25" s="78" t="e">
        <f t="shared" si="0"/>
        <v>#N/A</v>
      </c>
      <c r="R25" s="79">
        <f t="shared" si="1"/>
        <v>0</v>
      </c>
      <c r="S25" s="53"/>
    </row>
    <row r="26" spans="1:19" ht="14.4" customHeight="1">
      <c r="A26" s="40"/>
      <c r="B26" s="16"/>
      <c r="C26" s="29" t="e">
        <f>VLOOKUP($B26,Foglio1!$B$1:$D$166,2,FALSE)</f>
        <v>#N/A</v>
      </c>
      <c r="D26" s="29" t="e">
        <f>VLOOKUP($B26,Foglio1!$B$1:$D$166,3,FALSE)</f>
        <v>#N/A</v>
      </c>
      <c r="E26" s="6"/>
      <c r="F26" s="6"/>
      <c r="G26" s="6"/>
      <c r="H26" s="6"/>
      <c r="I26" s="6"/>
      <c r="L26" s="60"/>
      <c r="M26" s="80" t="s">
        <v>33</v>
      </c>
      <c r="N26" s="80">
        <v>1</v>
      </c>
      <c r="O26" s="80" t="s">
        <v>31</v>
      </c>
      <c r="P26" s="24" t="e">
        <f>MATCH(Foglio1!B17,'Dichiarazione congruità'!B$11:B$196,0)</f>
        <v>#N/A</v>
      </c>
      <c r="Q26" s="78" t="e">
        <f t="shared" si="0"/>
        <v>#N/A</v>
      </c>
      <c r="R26" s="79">
        <f t="shared" si="1"/>
        <v>0</v>
      </c>
      <c r="S26" s="54"/>
    </row>
    <row r="27" spans="1:19" ht="14.4" customHeight="1">
      <c r="A27" s="40"/>
      <c r="B27" s="16"/>
      <c r="C27" s="29" t="e">
        <f>VLOOKUP($B27,Foglio1!$B$1:$D$166,2,FALSE)</f>
        <v>#N/A</v>
      </c>
      <c r="D27" s="29" t="e">
        <f>VLOOKUP($B27,Foglio1!$B$1:$D$166,3,FALSE)</f>
        <v>#N/A</v>
      </c>
      <c r="E27" s="6"/>
      <c r="F27" s="6"/>
      <c r="G27" s="6"/>
      <c r="H27" s="6"/>
      <c r="I27" s="6"/>
      <c r="L27" s="60" t="s">
        <v>34</v>
      </c>
      <c r="M27" s="80" t="s">
        <v>35</v>
      </c>
      <c r="N27" s="80">
        <v>5</v>
      </c>
      <c r="O27" s="80" t="s">
        <v>37</v>
      </c>
      <c r="P27" s="24" t="e">
        <f>MATCH(Foglio1!B18,'Dichiarazione congruità'!B$11:B$196,0)</f>
        <v>#N/A</v>
      </c>
      <c r="Q27" s="24" t="e">
        <f t="shared" si="0"/>
        <v>#N/A</v>
      </c>
      <c r="R27" s="24">
        <f t="shared" si="1"/>
        <v>0</v>
      </c>
      <c r="S27" s="52" t="e">
        <f>IF(AND(P27&gt;0,P28&gt;0),"7","0")</f>
        <v>#N/A</v>
      </c>
    </row>
    <row r="28" spans="1:19" ht="14.4" customHeight="1">
      <c r="A28" s="40"/>
      <c r="B28" s="16"/>
      <c r="C28" s="29" t="e">
        <f>VLOOKUP($B28,Foglio1!$B$1:$D$166,2,FALSE)</f>
        <v>#N/A</v>
      </c>
      <c r="D28" s="29" t="e">
        <f>VLOOKUP($B28,Foglio1!$B$1:$D$166,3,FALSE)</f>
        <v>#N/A</v>
      </c>
      <c r="E28" s="6"/>
      <c r="F28" s="6"/>
      <c r="G28" s="6"/>
      <c r="H28" s="6"/>
      <c r="I28" s="6"/>
      <c r="L28" s="60"/>
      <c r="M28" s="80" t="s">
        <v>38</v>
      </c>
      <c r="N28" s="80">
        <v>2</v>
      </c>
      <c r="O28" s="80" t="s">
        <v>39</v>
      </c>
      <c r="P28" s="24" t="e">
        <f>MATCH(Foglio1!B19,'Dichiarazione congruità'!B$11:B$196,0)</f>
        <v>#N/A</v>
      </c>
      <c r="Q28" s="78" t="e">
        <f t="shared" si="0"/>
        <v>#N/A</v>
      </c>
      <c r="R28" s="79">
        <f t="shared" si="1"/>
        <v>0</v>
      </c>
      <c r="S28" s="54"/>
    </row>
    <row r="29" spans="1:19" ht="14.4" customHeight="1">
      <c r="A29" s="40"/>
      <c r="B29" s="16"/>
      <c r="C29" s="29" t="e">
        <f>VLOOKUP($B29,Foglio1!$B$1:$D$166,2,FALSE)</f>
        <v>#N/A</v>
      </c>
      <c r="D29" s="29" t="e">
        <f>VLOOKUP($B29,Foglio1!$B$1:$D$166,3,FALSE)</f>
        <v>#N/A</v>
      </c>
      <c r="E29" s="6"/>
      <c r="F29" s="6"/>
      <c r="G29" s="6"/>
      <c r="H29" s="6"/>
      <c r="I29" s="6"/>
      <c r="L29" s="60" t="s">
        <v>40</v>
      </c>
      <c r="M29" s="80" t="s">
        <v>41</v>
      </c>
      <c r="N29" s="80">
        <v>2</v>
      </c>
      <c r="O29" s="80" t="s">
        <v>42</v>
      </c>
      <c r="P29" s="24" t="e">
        <f>MATCH(Foglio1!B20,'Dichiarazione congruità'!B$11:B$196,0)</f>
        <v>#N/A</v>
      </c>
      <c r="Q29" s="24" t="e">
        <f t="shared" si="0"/>
        <v>#N/A</v>
      </c>
      <c r="R29" s="24">
        <f t="shared" si="1"/>
        <v>0</v>
      </c>
      <c r="S29" s="52" t="e">
        <f>IF(AND(P29&gt;0,P30&gt;0,P31&gt;0),"5","0")</f>
        <v>#N/A</v>
      </c>
    </row>
    <row r="30" spans="1:19" ht="14.4" customHeight="1">
      <c r="A30" s="40"/>
      <c r="B30" s="16"/>
      <c r="C30" s="29" t="e">
        <f>VLOOKUP($B30,Foglio1!$B$1:$D$166,2,FALSE)</f>
        <v>#N/A</v>
      </c>
      <c r="D30" s="29" t="e">
        <f>VLOOKUP($B30,Foglio1!$B$1:$D$166,3,FALSE)</f>
        <v>#N/A</v>
      </c>
      <c r="E30" s="6"/>
      <c r="F30" s="6"/>
      <c r="G30" s="6"/>
      <c r="H30" s="6"/>
      <c r="I30" s="6"/>
      <c r="L30" s="60"/>
      <c r="M30" s="80" t="s">
        <v>43</v>
      </c>
      <c r="N30" s="80">
        <v>1</v>
      </c>
      <c r="O30" s="80" t="s">
        <v>42</v>
      </c>
      <c r="P30" s="24" t="e">
        <f>MATCH(Foglio1!B21,'Dichiarazione congruità'!B$11:B$196,0)</f>
        <v>#N/A</v>
      </c>
      <c r="Q30" s="78" t="e">
        <f t="shared" si="0"/>
        <v>#N/A</v>
      </c>
      <c r="R30" s="79">
        <f t="shared" si="1"/>
        <v>0</v>
      </c>
      <c r="S30" s="53"/>
    </row>
    <row r="31" spans="1:19" ht="14.4" customHeight="1">
      <c r="A31" s="40"/>
      <c r="B31" s="16"/>
      <c r="C31" s="29" t="e">
        <f>VLOOKUP($B31,Foglio1!$B$1:$D$166,2,FALSE)</f>
        <v>#N/A</v>
      </c>
      <c r="D31" s="29" t="e">
        <f>VLOOKUP($B31,Foglio1!$B$1:$D$166,3,FALSE)</f>
        <v>#N/A</v>
      </c>
      <c r="E31" s="6"/>
      <c r="F31" s="6"/>
      <c r="G31" s="6"/>
      <c r="H31" s="6"/>
      <c r="I31" s="6"/>
      <c r="L31" s="60"/>
      <c r="M31" s="80" t="s">
        <v>44</v>
      </c>
      <c r="N31" s="80">
        <v>2</v>
      </c>
      <c r="O31" s="80" t="s">
        <v>42</v>
      </c>
      <c r="P31" s="24" t="e">
        <f>MATCH(Foglio1!B22,'Dichiarazione congruità'!B$11:B$196,0)</f>
        <v>#N/A</v>
      </c>
      <c r="Q31" s="78" t="e">
        <f t="shared" si="0"/>
        <v>#N/A</v>
      </c>
      <c r="R31" s="79">
        <f t="shared" si="1"/>
        <v>0</v>
      </c>
      <c r="S31" s="54"/>
    </row>
    <row r="32" spans="1:19" ht="14.4" customHeight="1">
      <c r="A32" s="40"/>
      <c r="B32" s="16"/>
      <c r="C32" s="29" t="e">
        <f>VLOOKUP($B32,Foglio1!$B$1:$D$166,2,FALSE)</f>
        <v>#N/A</v>
      </c>
      <c r="D32" s="29" t="e">
        <f>VLOOKUP($B32,Foglio1!$B$1:$D$166,3,FALSE)</f>
        <v>#N/A</v>
      </c>
      <c r="E32" s="6"/>
      <c r="F32" s="6"/>
      <c r="G32" s="6"/>
      <c r="H32" s="6"/>
      <c r="I32" s="6"/>
      <c r="L32" s="60" t="s">
        <v>152</v>
      </c>
      <c r="M32" s="80" t="s">
        <v>153</v>
      </c>
      <c r="N32" s="80">
        <v>4</v>
      </c>
      <c r="O32" s="80" t="s">
        <v>46</v>
      </c>
      <c r="P32" s="24" t="e">
        <f>MATCH(Foglio1!B23,'Dichiarazione congruità'!B$11:B$196,0)</f>
        <v>#N/A</v>
      </c>
      <c r="Q32" s="24" t="e">
        <f t="shared" si="0"/>
        <v>#N/A</v>
      </c>
      <c r="R32" s="24">
        <f t="shared" si="1"/>
        <v>0</v>
      </c>
      <c r="S32" s="52" t="e">
        <f>IF(AND(P32&gt;0,P33&gt;0,P34&gt;0,P35&gt;0,P36&gt;0,P37&gt;0),"10","0")</f>
        <v>#N/A</v>
      </c>
    </row>
    <row r="33" spans="1:19" ht="14.4" customHeight="1">
      <c r="A33" s="40"/>
      <c r="B33" s="16"/>
      <c r="C33" s="29" t="e">
        <f>VLOOKUP($B33,Foglio1!$B$1:$D$166,2,FALSE)</f>
        <v>#N/A</v>
      </c>
      <c r="D33" s="29" t="e">
        <f>VLOOKUP($B33,Foglio1!$B$1:$D$166,3,FALSE)</f>
        <v>#N/A</v>
      </c>
      <c r="E33" s="6"/>
      <c r="F33" s="6"/>
      <c r="G33" s="6"/>
      <c r="H33" s="6"/>
      <c r="I33" s="6"/>
      <c r="L33" s="60"/>
      <c r="M33" s="80" t="s">
        <v>154</v>
      </c>
      <c r="N33" s="80">
        <v>1</v>
      </c>
      <c r="O33" s="80" t="s">
        <v>155</v>
      </c>
      <c r="P33" s="24" t="e">
        <f>MATCH(Foglio1!B24,'Dichiarazione congruità'!B$11:B$196,0)</f>
        <v>#N/A</v>
      </c>
      <c r="Q33" s="78" t="e">
        <f t="shared" si="0"/>
        <v>#N/A</v>
      </c>
      <c r="R33" s="79">
        <f t="shared" si="1"/>
        <v>0</v>
      </c>
      <c r="S33" s="53"/>
    </row>
    <row r="34" spans="1:19" ht="14.4" customHeight="1">
      <c r="A34" s="40"/>
      <c r="B34" s="16"/>
      <c r="C34" s="29" t="e">
        <f>VLOOKUP($B34,Foglio1!$B$1:$D$166,2,FALSE)</f>
        <v>#N/A</v>
      </c>
      <c r="D34" s="29" t="e">
        <f>VLOOKUP($B34,Foglio1!$B$1:$D$166,3,FALSE)</f>
        <v>#N/A</v>
      </c>
      <c r="E34" s="6"/>
      <c r="F34" s="6"/>
      <c r="G34" s="6"/>
      <c r="H34" s="6"/>
      <c r="I34" s="7"/>
      <c r="L34" s="60"/>
      <c r="M34" s="80" t="s">
        <v>156</v>
      </c>
      <c r="N34" s="80">
        <v>1</v>
      </c>
      <c r="O34" s="80" t="s">
        <v>47</v>
      </c>
      <c r="P34" s="24" t="e">
        <f>MATCH(Foglio1!B25,'Dichiarazione congruità'!B$11:B$196,0)</f>
        <v>#N/A</v>
      </c>
      <c r="Q34" s="78" t="e">
        <f t="shared" si="0"/>
        <v>#N/A</v>
      </c>
      <c r="R34" s="79">
        <f t="shared" si="1"/>
        <v>0</v>
      </c>
      <c r="S34" s="53"/>
    </row>
    <row r="35" spans="1:19" ht="14.4" customHeight="1">
      <c r="A35" s="40"/>
      <c r="B35" s="16"/>
      <c r="C35" s="29" t="e">
        <f>VLOOKUP($B35,Foglio1!$B$1:$D$166,2,FALSE)</f>
        <v>#N/A</v>
      </c>
      <c r="D35" s="29" t="e">
        <f>VLOOKUP($B35,Foglio1!$B$1:$D$166,3,FALSE)</f>
        <v>#N/A</v>
      </c>
      <c r="E35" s="6"/>
      <c r="F35" s="6"/>
      <c r="G35" s="6"/>
      <c r="H35" s="6"/>
      <c r="I35" s="7"/>
      <c r="L35" s="60"/>
      <c r="M35" s="80" t="s">
        <v>48</v>
      </c>
      <c r="N35" s="80">
        <v>2</v>
      </c>
      <c r="O35" s="80" t="s">
        <v>49</v>
      </c>
      <c r="P35" s="24" t="e">
        <f>MATCH(Foglio1!B26,'Dichiarazione congruità'!B$11:B$196,0)</f>
        <v>#N/A</v>
      </c>
      <c r="Q35" s="78" t="e">
        <f t="shared" si="0"/>
        <v>#N/A</v>
      </c>
      <c r="R35" s="79">
        <f t="shared" si="1"/>
        <v>0</v>
      </c>
      <c r="S35" s="53"/>
    </row>
    <row r="36" spans="1:19" ht="14.4" customHeight="1">
      <c r="A36" s="40"/>
      <c r="B36" s="16"/>
      <c r="C36" s="29" t="e">
        <f>VLOOKUP($B36,Foglio1!$B$1:$D$166,2,FALSE)</f>
        <v>#N/A</v>
      </c>
      <c r="D36" s="29" t="e">
        <f>VLOOKUP($B36,Foglio1!$B$1:$D$166,3,FALSE)</f>
        <v>#N/A</v>
      </c>
      <c r="E36" s="6"/>
      <c r="F36" s="6"/>
      <c r="G36" s="6"/>
      <c r="H36" s="6"/>
      <c r="I36" s="7"/>
      <c r="L36" s="60"/>
      <c r="M36" s="80" t="s">
        <v>50</v>
      </c>
      <c r="N36" s="80">
        <v>1</v>
      </c>
      <c r="O36" s="80" t="s">
        <v>51</v>
      </c>
      <c r="P36" s="24" t="e">
        <f>MATCH(Foglio1!B27,'Dichiarazione congruità'!B$11:B$196,0)</f>
        <v>#N/A</v>
      </c>
      <c r="Q36" s="78" t="e">
        <f t="shared" si="0"/>
        <v>#N/A</v>
      </c>
      <c r="R36" s="79">
        <f t="shared" si="1"/>
        <v>0</v>
      </c>
      <c r="S36" s="53"/>
    </row>
    <row r="37" spans="1:19" ht="14.4" customHeight="1">
      <c r="A37" s="40"/>
      <c r="B37" s="16"/>
      <c r="C37" s="29" t="e">
        <f>VLOOKUP($B37,Foglio1!$B$1:$D$166,2,FALSE)</f>
        <v>#N/A</v>
      </c>
      <c r="D37" s="29" t="e">
        <f>VLOOKUP($B37,Foglio1!$B$1:$D$166,3,FALSE)</f>
        <v>#N/A</v>
      </c>
      <c r="E37" s="6"/>
      <c r="F37" s="6"/>
      <c r="G37" s="6"/>
      <c r="H37" s="6"/>
      <c r="I37" s="7"/>
      <c r="L37" s="60"/>
      <c r="M37" s="80" t="s">
        <v>52</v>
      </c>
      <c r="N37" s="80">
        <v>1</v>
      </c>
      <c r="O37" s="80" t="s">
        <v>51</v>
      </c>
      <c r="P37" s="24" t="e">
        <f>MATCH(Foglio1!B28,'Dichiarazione congruità'!B$11:B$196,0)</f>
        <v>#N/A</v>
      </c>
      <c r="Q37" s="78" t="e">
        <f t="shared" si="0"/>
        <v>#N/A</v>
      </c>
      <c r="R37" s="79">
        <f t="shared" si="1"/>
        <v>0</v>
      </c>
      <c r="S37" s="54"/>
    </row>
    <row r="38" spans="1:19" ht="14.4" customHeight="1">
      <c r="A38" s="40"/>
      <c r="B38" s="16"/>
      <c r="C38" s="29" t="e">
        <f>VLOOKUP($B38,Foglio1!$B$1:$D$166,2,FALSE)</f>
        <v>#N/A</v>
      </c>
      <c r="D38" s="29" t="e">
        <f>VLOOKUP($B38,Foglio1!$B$1:$D$166,3,FALSE)</f>
        <v>#N/A</v>
      </c>
      <c r="E38" s="6"/>
      <c r="F38" s="6"/>
      <c r="G38" s="6"/>
      <c r="H38" s="6"/>
      <c r="I38" s="7"/>
      <c r="L38" s="25" t="s">
        <v>278</v>
      </c>
      <c r="M38" s="81"/>
      <c r="N38" s="81"/>
      <c r="O38" s="81"/>
      <c r="P38" s="24"/>
      <c r="Q38" s="24"/>
      <c r="R38" s="24">
        <f t="shared" si="1"/>
        <v>0</v>
      </c>
      <c r="S38" s="22"/>
    </row>
    <row r="39" spans="1:19" ht="14.4" customHeight="1">
      <c r="A39" s="40"/>
      <c r="B39" s="16"/>
      <c r="C39" s="29" t="e">
        <f>VLOOKUP($B39,Foglio1!$B$1:$D$166,2,FALSE)</f>
        <v>#N/A</v>
      </c>
      <c r="D39" s="29" t="e">
        <f>VLOOKUP($B39,Foglio1!$B$1:$D$166,3,FALSE)</f>
        <v>#N/A</v>
      </c>
      <c r="E39" s="6"/>
      <c r="F39" s="6"/>
      <c r="G39" s="6"/>
      <c r="H39" s="6"/>
      <c r="I39" s="7"/>
      <c r="L39" s="60" t="s">
        <v>160</v>
      </c>
      <c r="M39" s="80" t="s">
        <v>157</v>
      </c>
      <c r="N39" s="80">
        <v>8</v>
      </c>
      <c r="O39" s="80" t="s">
        <v>53</v>
      </c>
      <c r="P39" s="24" t="e">
        <f>MATCH(Foglio1!B30,'Dichiarazione congruità'!B$11:B$196,0)</f>
        <v>#N/A</v>
      </c>
      <c r="Q39" s="24" t="e">
        <f t="shared" si="0"/>
        <v>#N/A</v>
      </c>
      <c r="R39" s="24">
        <f t="shared" si="1"/>
        <v>0</v>
      </c>
      <c r="S39" s="52" t="e">
        <f>IF(AND(P39&gt;0,P40&gt;0,P41&gt;0),"10","0")</f>
        <v>#N/A</v>
      </c>
    </row>
    <row r="40" spans="1:19" ht="14.4" customHeight="1">
      <c r="A40" s="40"/>
      <c r="B40" s="16"/>
      <c r="C40" s="29" t="e">
        <f>VLOOKUP($B40,Foglio1!$B$1:$D$166,2,FALSE)</f>
        <v>#N/A</v>
      </c>
      <c r="D40" s="29" t="e">
        <f>VLOOKUP($B40,Foglio1!$B$1:$D$166,3,FALSE)</f>
        <v>#N/A</v>
      </c>
      <c r="E40" s="6"/>
      <c r="F40" s="6"/>
      <c r="G40" s="6"/>
      <c r="H40" s="6"/>
      <c r="I40" s="7"/>
      <c r="L40" s="60"/>
      <c r="M40" s="80" t="s">
        <v>158</v>
      </c>
      <c r="N40" s="80">
        <v>1</v>
      </c>
      <c r="O40" s="80" t="s">
        <v>53</v>
      </c>
      <c r="P40" s="24" t="e">
        <f>MATCH(Foglio1!B31,'Dichiarazione congruità'!B$11:B$196,0)</f>
        <v>#N/A</v>
      </c>
      <c r="Q40" s="78" t="e">
        <f t="shared" si="0"/>
        <v>#N/A</v>
      </c>
      <c r="R40" s="79">
        <f t="shared" si="1"/>
        <v>0</v>
      </c>
      <c r="S40" s="53"/>
    </row>
    <row r="41" spans="1:19" ht="14.4" customHeight="1">
      <c r="A41" s="40"/>
      <c r="B41" s="16"/>
      <c r="C41" s="29" t="e">
        <f>VLOOKUP($B41,Foglio1!$B$1:$D$166,2,FALSE)</f>
        <v>#N/A</v>
      </c>
      <c r="D41" s="29" t="e">
        <f>VLOOKUP($B41,Foglio1!$B$1:$D$166,3,FALSE)</f>
        <v>#N/A</v>
      </c>
      <c r="E41" s="6"/>
      <c r="F41" s="6"/>
      <c r="G41" s="6"/>
      <c r="H41" s="6"/>
      <c r="I41" s="7"/>
      <c r="L41" s="60"/>
      <c r="M41" s="80" t="s">
        <v>159</v>
      </c>
      <c r="N41" s="80">
        <v>1</v>
      </c>
      <c r="O41" s="80" t="s">
        <v>53</v>
      </c>
      <c r="P41" s="24" t="e">
        <f>MATCH(Foglio1!B32,'Dichiarazione congruità'!B$11:B$196,0)</f>
        <v>#N/A</v>
      </c>
      <c r="Q41" s="78" t="e">
        <f t="shared" si="0"/>
        <v>#N/A</v>
      </c>
      <c r="R41" s="79">
        <f t="shared" si="1"/>
        <v>0</v>
      </c>
      <c r="S41" s="54"/>
    </row>
    <row r="42" spans="1:19" ht="14.4" customHeight="1">
      <c r="A42" s="40"/>
      <c r="B42" s="16"/>
      <c r="C42" s="29" t="e">
        <f>VLOOKUP($B42,Foglio1!$B$1:$D$166,2,FALSE)</f>
        <v>#N/A</v>
      </c>
      <c r="D42" s="29" t="e">
        <f>VLOOKUP($B42,Foglio1!$B$1:$D$166,3,FALSE)</f>
        <v>#N/A</v>
      </c>
      <c r="E42" s="6"/>
      <c r="F42" s="6"/>
      <c r="G42" s="6"/>
      <c r="H42" s="6"/>
      <c r="I42" s="7"/>
      <c r="L42" s="60" t="s">
        <v>60</v>
      </c>
      <c r="M42" s="80" t="s">
        <v>61</v>
      </c>
      <c r="N42" s="80">
        <v>4</v>
      </c>
      <c r="O42" s="80" t="s">
        <v>62</v>
      </c>
      <c r="P42" s="24" t="e">
        <f>MATCH(Foglio1!B33,'Dichiarazione congruità'!B$11:B$196,0)</f>
        <v>#N/A</v>
      </c>
      <c r="Q42" s="24" t="e">
        <f t="shared" si="0"/>
        <v>#N/A</v>
      </c>
      <c r="R42" s="24">
        <f t="shared" si="1"/>
        <v>0</v>
      </c>
      <c r="S42" s="52" t="e">
        <f>IF(AND(P42&gt;0,P43&gt;0,P44&gt;0),"8","0")</f>
        <v>#N/A</v>
      </c>
    </row>
    <row r="43" spans="1:19" ht="14.4" customHeight="1">
      <c r="A43" s="40"/>
      <c r="B43" s="16"/>
      <c r="C43" s="29" t="e">
        <f>VLOOKUP($B43,Foglio1!$B$1:$D$166,2,FALSE)</f>
        <v>#N/A</v>
      </c>
      <c r="D43" s="29" t="e">
        <f>VLOOKUP($B43,Foglio1!$B$1:$D$166,3,FALSE)</f>
        <v>#N/A</v>
      </c>
      <c r="E43" s="6"/>
      <c r="F43" s="6"/>
      <c r="G43" s="6"/>
      <c r="H43" s="6"/>
      <c r="I43" s="7"/>
      <c r="L43" s="60"/>
      <c r="M43" s="80" t="s">
        <v>63</v>
      </c>
      <c r="N43" s="80">
        <v>1</v>
      </c>
      <c r="O43" s="80" t="s">
        <v>62</v>
      </c>
      <c r="P43" s="24" t="e">
        <f>MATCH(Foglio1!B34,'Dichiarazione congruità'!B$11:B$196,0)</f>
        <v>#N/A</v>
      </c>
      <c r="Q43" s="78" t="e">
        <f t="shared" si="0"/>
        <v>#N/A</v>
      </c>
      <c r="R43" s="79">
        <f t="shared" si="1"/>
        <v>0</v>
      </c>
      <c r="S43" s="53"/>
    </row>
    <row r="44" spans="1:19" ht="14.4" customHeight="1">
      <c r="A44" s="40"/>
      <c r="B44" s="16"/>
      <c r="C44" s="29" t="e">
        <f>VLOOKUP($B44,Foglio1!$B$1:$D$166,2,FALSE)</f>
        <v>#N/A</v>
      </c>
      <c r="D44" s="29" t="e">
        <f>VLOOKUP($B44,Foglio1!$B$1:$D$166,3,FALSE)</f>
        <v>#N/A</v>
      </c>
      <c r="E44" s="6"/>
      <c r="F44" s="6"/>
      <c r="G44" s="6"/>
      <c r="H44" s="6"/>
      <c r="I44" s="7"/>
      <c r="L44" s="60"/>
      <c r="M44" s="80" t="s">
        <v>64</v>
      </c>
      <c r="N44" s="80">
        <v>3</v>
      </c>
      <c r="O44" s="80" t="s">
        <v>62</v>
      </c>
      <c r="P44" s="24" t="e">
        <f>MATCH(Foglio1!B35,'Dichiarazione congruità'!B$11:B$196,0)</f>
        <v>#N/A</v>
      </c>
      <c r="Q44" s="78" t="e">
        <f t="shared" si="0"/>
        <v>#N/A</v>
      </c>
      <c r="R44" s="79">
        <f t="shared" si="1"/>
        <v>0</v>
      </c>
      <c r="S44" s="54"/>
    </row>
    <row r="45" spans="1:19" ht="14.4" customHeight="1">
      <c r="A45" s="40"/>
      <c r="B45" s="16"/>
      <c r="C45" s="29" t="e">
        <f>VLOOKUP($B45,Foglio1!$B$1:$D$166,2,FALSE)</f>
        <v>#N/A</v>
      </c>
      <c r="D45" s="29" t="e">
        <f>VLOOKUP($B45,Foglio1!$B$1:$D$166,3,FALSE)</f>
        <v>#N/A</v>
      </c>
      <c r="E45" s="6"/>
      <c r="F45" s="6"/>
      <c r="G45" s="6"/>
      <c r="H45" s="6"/>
      <c r="I45" s="7"/>
      <c r="L45" s="60" t="s">
        <v>68</v>
      </c>
      <c r="M45" s="80" t="s">
        <v>161</v>
      </c>
      <c r="N45" s="80">
        <v>4</v>
      </c>
      <c r="O45" s="80" t="s">
        <v>62</v>
      </c>
      <c r="P45" s="24" t="e">
        <f>MATCH(Foglio1!B36,'Dichiarazione congruità'!B$11:B$196,0)</f>
        <v>#N/A</v>
      </c>
      <c r="Q45" s="24" t="e">
        <f t="shared" si="0"/>
        <v>#N/A</v>
      </c>
      <c r="R45" s="24">
        <f t="shared" si="1"/>
        <v>0</v>
      </c>
      <c r="S45" s="52" t="e">
        <f>IF(AND(P45&gt;0,P46&gt;0,P47&gt;0,P48&gt;0),"9","0")</f>
        <v>#N/A</v>
      </c>
    </row>
    <row r="46" spans="1:19" ht="14.4" customHeight="1">
      <c r="A46" s="40"/>
      <c r="B46" s="16"/>
      <c r="C46" s="29" t="e">
        <f>VLOOKUP($B46,Foglio1!$B$1:$D$166,2,FALSE)</f>
        <v>#N/A</v>
      </c>
      <c r="D46" s="29" t="e">
        <f>VLOOKUP($B46,Foglio1!$B$1:$D$166,3,FALSE)</f>
        <v>#N/A</v>
      </c>
      <c r="E46" s="6"/>
      <c r="F46" s="6"/>
      <c r="G46" s="6"/>
      <c r="H46" s="6"/>
      <c r="I46" s="7"/>
      <c r="L46" s="60"/>
      <c r="M46" s="80" t="s">
        <v>162</v>
      </c>
      <c r="N46" s="80">
        <v>2</v>
      </c>
      <c r="O46" s="80" t="s">
        <v>62</v>
      </c>
      <c r="P46" s="24" t="e">
        <f>MATCH(Foglio1!B37,'Dichiarazione congruità'!B$11:B$196,0)</f>
        <v>#N/A</v>
      </c>
      <c r="Q46" s="78" t="e">
        <f t="shared" si="0"/>
        <v>#N/A</v>
      </c>
      <c r="R46" s="79">
        <f t="shared" si="1"/>
        <v>0</v>
      </c>
      <c r="S46" s="53"/>
    </row>
    <row r="47" spans="1:19" ht="14.4" customHeight="1">
      <c r="A47" s="40"/>
      <c r="B47" s="16"/>
      <c r="C47" s="29" t="e">
        <f>VLOOKUP($B47,Foglio1!$B$1:$D$166,2,FALSE)</f>
        <v>#N/A</v>
      </c>
      <c r="D47" s="29" t="e">
        <f>VLOOKUP($B47,Foglio1!$B$1:$D$166,3,FALSE)</f>
        <v>#N/A</v>
      </c>
      <c r="E47" s="6"/>
      <c r="F47" s="6"/>
      <c r="G47" s="6"/>
      <c r="H47" s="6"/>
      <c r="I47" s="7"/>
      <c r="L47" s="60"/>
      <c r="M47" s="80" t="s">
        <v>163</v>
      </c>
      <c r="N47" s="80">
        <v>2</v>
      </c>
      <c r="O47" s="80" t="s">
        <v>62</v>
      </c>
      <c r="P47" s="24" t="e">
        <f>MATCH(Foglio1!B38,'Dichiarazione congruità'!B$11:B$196,0)</f>
        <v>#N/A</v>
      </c>
      <c r="Q47" s="78" t="e">
        <f t="shared" si="0"/>
        <v>#N/A</v>
      </c>
      <c r="R47" s="79">
        <f t="shared" si="1"/>
        <v>0</v>
      </c>
      <c r="S47" s="53"/>
    </row>
    <row r="48" spans="1:19" ht="14.4" customHeight="1">
      <c r="A48" s="40"/>
      <c r="B48" s="16"/>
      <c r="C48" s="29" t="e">
        <f>VLOOKUP($B48,Foglio1!$B$1:$D$166,2,FALSE)</f>
        <v>#N/A</v>
      </c>
      <c r="D48" s="29" t="e">
        <f>VLOOKUP($B48,Foglio1!$B$1:$D$166,3,FALSE)</f>
        <v>#N/A</v>
      </c>
      <c r="E48" s="6"/>
      <c r="F48" s="6"/>
      <c r="G48" s="6"/>
      <c r="H48" s="6"/>
      <c r="I48" s="7"/>
      <c r="L48" s="60"/>
      <c r="M48" s="80" t="s">
        <v>69</v>
      </c>
      <c r="N48" s="80">
        <v>1</v>
      </c>
      <c r="O48" s="80" t="s">
        <v>62</v>
      </c>
      <c r="P48" s="24" t="e">
        <f>MATCH(Foglio1!B39,'Dichiarazione congruità'!B$11:B$196,0)</f>
        <v>#N/A</v>
      </c>
      <c r="Q48" s="78" t="e">
        <f t="shared" si="0"/>
        <v>#N/A</v>
      </c>
      <c r="R48" s="79">
        <f t="shared" si="1"/>
        <v>0</v>
      </c>
      <c r="S48" s="54"/>
    </row>
    <row r="49" spans="1:19" ht="14.4" customHeight="1">
      <c r="A49" s="40"/>
      <c r="B49" s="16"/>
      <c r="C49" s="29" t="e">
        <f>VLOOKUP($B49,Foglio1!$B$1:$D$166,2,FALSE)</f>
        <v>#N/A</v>
      </c>
      <c r="D49" s="29" t="e">
        <f>VLOOKUP($B49,Foglio1!$B$1:$D$166,3,FALSE)</f>
        <v>#N/A</v>
      </c>
      <c r="E49" s="6"/>
      <c r="F49" s="6"/>
      <c r="G49" s="6"/>
      <c r="H49" s="6"/>
      <c r="I49" s="7"/>
      <c r="L49" s="60" t="s">
        <v>164</v>
      </c>
      <c r="M49" s="80" t="s">
        <v>165</v>
      </c>
      <c r="N49" s="80">
        <v>4</v>
      </c>
      <c r="O49" s="80" t="s">
        <v>65</v>
      </c>
      <c r="P49" s="24" t="e">
        <f>MATCH(Foglio1!B40,'Dichiarazione congruità'!B$11:B$196,0)</f>
        <v>#N/A</v>
      </c>
      <c r="Q49" s="24" t="e">
        <f t="shared" si="0"/>
        <v>#N/A</v>
      </c>
      <c r="R49" s="24">
        <f t="shared" si="1"/>
        <v>0</v>
      </c>
      <c r="S49" s="52" t="e">
        <f>IF(AND(P49&gt;0,P50&gt;0),"7","0")</f>
        <v>#N/A</v>
      </c>
    </row>
    <row r="50" spans="1:19" ht="14.4" customHeight="1">
      <c r="A50" s="40"/>
      <c r="B50" s="16"/>
      <c r="C50" s="29" t="e">
        <f>VLOOKUP($B50,Foglio1!$B$1:$D$166,2,FALSE)</f>
        <v>#N/A</v>
      </c>
      <c r="D50" s="29" t="e">
        <f>VLOOKUP($B50,Foglio1!$B$1:$D$166,3,FALSE)</f>
        <v>#N/A</v>
      </c>
      <c r="E50" s="6"/>
      <c r="F50" s="6"/>
      <c r="G50" s="6"/>
      <c r="H50" s="6"/>
      <c r="I50" s="7"/>
      <c r="L50" s="60"/>
      <c r="M50" s="80" t="s">
        <v>66</v>
      </c>
      <c r="N50" s="80">
        <v>3</v>
      </c>
      <c r="O50" s="80" t="s">
        <v>67</v>
      </c>
      <c r="P50" s="24" t="e">
        <f>MATCH(Foglio1!B41,'Dichiarazione congruità'!B$11:B$196,0)</f>
        <v>#N/A</v>
      </c>
      <c r="Q50" s="78" t="e">
        <f t="shared" si="0"/>
        <v>#N/A</v>
      </c>
      <c r="R50" s="79">
        <f t="shared" si="1"/>
        <v>0</v>
      </c>
      <c r="S50" s="54"/>
    </row>
    <row r="51" spans="1:19" ht="14.4" customHeight="1">
      <c r="A51" s="43"/>
      <c r="B51" s="16"/>
      <c r="C51" s="29" t="e">
        <f>VLOOKUP($B51,Foglio1!$B$1:$D$166,2,FALSE)</f>
        <v>#N/A</v>
      </c>
      <c r="D51" s="29" t="e">
        <f>VLOOKUP($B51,Foglio1!$B$1:$D$166,3,FALSE)</f>
        <v>#N/A</v>
      </c>
      <c r="E51" s="5"/>
      <c r="F51" s="5"/>
      <c r="G51" s="5"/>
      <c r="H51" s="5"/>
      <c r="I51" s="5"/>
      <c r="L51" s="60" t="s">
        <v>166</v>
      </c>
      <c r="M51" s="80" t="s">
        <v>167</v>
      </c>
      <c r="N51" s="80">
        <v>3</v>
      </c>
      <c r="O51" s="80" t="s">
        <v>70</v>
      </c>
      <c r="P51" s="24" t="e">
        <f>MATCH(Foglio1!B42,'Dichiarazione congruità'!B$11:B$196,0)</f>
        <v>#N/A</v>
      </c>
      <c r="Q51" s="24" t="e">
        <f t="shared" si="0"/>
        <v>#N/A</v>
      </c>
      <c r="R51" s="24">
        <f t="shared" si="1"/>
        <v>0</v>
      </c>
      <c r="S51" s="52" t="e">
        <f>IF(AND(P51&gt;0,P52&gt;0,P53&gt;0,P54&gt;0),"9","0")</f>
        <v>#N/A</v>
      </c>
    </row>
    <row r="52" spans="1:19" ht="14.4" customHeight="1">
      <c r="A52" s="40"/>
      <c r="B52" s="16"/>
      <c r="C52" s="29" t="e">
        <f>VLOOKUP($B52,Foglio1!$B$1:$D$166,2,FALSE)</f>
        <v>#N/A</v>
      </c>
      <c r="D52" s="29" t="e">
        <f>VLOOKUP($B52,Foglio1!$B$1:$D$166,3,FALSE)</f>
        <v>#N/A</v>
      </c>
      <c r="E52" s="9"/>
      <c r="F52" s="9"/>
      <c r="G52" s="9"/>
      <c r="H52" s="9"/>
      <c r="I52" s="9"/>
      <c r="L52" s="60"/>
      <c r="M52" s="80" t="s">
        <v>168</v>
      </c>
      <c r="N52" s="80">
        <v>3</v>
      </c>
      <c r="O52" s="80" t="s">
        <v>70</v>
      </c>
      <c r="P52" s="24" t="e">
        <f>MATCH(Foglio1!B43,'Dichiarazione congruità'!B$11:B$196,0)</f>
        <v>#N/A</v>
      </c>
      <c r="Q52" s="78" t="e">
        <f t="shared" si="0"/>
        <v>#N/A</v>
      </c>
      <c r="R52" s="79">
        <f t="shared" si="1"/>
        <v>0</v>
      </c>
      <c r="S52" s="53"/>
    </row>
    <row r="53" spans="1:19" ht="14.4" customHeight="1">
      <c r="A53" s="40"/>
      <c r="B53" s="16"/>
      <c r="C53" s="29" t="e">
        <f>VLOOKUP($B53,Foglio1!$B$1:$D$166,2,FALSE)</f>
        <v>#N/A</v>
      </c>
      <c r="D53" s="29" t="e">
        <f>VLOOKUP($B53,Foglio1!$B$1:$D$166,3,FALSE)</f>
        <v>#N/A</v>
      </c>
      <c r="E53" s="9"/>
      <c r="F53" s="9"/>
      <c r="G53" s="9"/>
      <c r="H53" s="9"/>
      <c r="I53" s="9"/>
      <c r="L53" s="60"/>
      <c r="M53" s="80" t="s">
        <v>169</v>
      </c>
      <c r="N53" s="80">
        <v>1</v>
      </c>
      <c r="O53" s="80" t="s">
        <v>70</v>
      </c>
      <c r="P53" s="24" t="e">
        <f>MATCH(Foglio1!B44,'Dichiarazione congruità'!B$11:B$196,0)</f>
        <v>#N/A</v>
      </c>
      <c r="Q53" s="78" t="e">
        <f t="shared" si="0"/>
        <v>#N/A</v>
      </c>
      <c r="R53" s="79">
        <f t="shared" si="1"/>
        <v>0</v>
      </c>
      <c r="S53" s="53"/>
    </row>
    <row r="54" spans="1:19" ht="14.4" customHeight="1">
      <c r="A54" s="40"/>
      <c r="B54" s="16"/>
      <c r="C54" s="29" t="e">
        <f>VLOOKUP($B54,Foglio1!$B$1:$D$166,2,FALSE)</f>
        <v>#N/A</v>
      </c>
      <c r="D54" s="29" t="e">
        <f>VLOOKUP($B54,Foglio1!$B$1:$D$166,3,FALSE)</f>
        <v>#N/A</v>
      </c>
      <c r="E54" s="9"/>
      <c r="F54" s="9"/>
      <c r="G54" s="9"/>
      <c r="H54" s="9"/>
      <c r="I54" s="9"/>
      <c r="L54" s="60"/>
      <c r="M54" s="80" t="s">
        <v>170</v>
      </c>
      <c r="N54" s="80">
        <v>2</v>
      </c>
      <c r="O54" s="80" t="s">
        <v>70</v>
      </c>
      <c r="P54" s="24" t="e">
        <f>MATCH(Foglio1!B45,'Dichiarazione congruità'!B$11:B$196,0)</f>
        <v>#N/A</v>
      </c>
      <c r="Q54" s="78" t="e">
        <f t="shared" si="0"/>
        <v>#N/A</v>
      </c>
      <c r="R54" s="79">
        <f t="shared" si="1"/>
        <v>0</v>
      </c>
      <c r="S54" s="54"/>
    </row>
    <row r="55" spans="1:19" ht="14.4" customHeight="1">
      <c r="A55" s="40"/>
      <c r="B55" s="16"/>
      <c r="C55" s="29" t="e">
        <f>VLOOKUP($B55,Foglio1!$B$1:$D$166,2,FALSE)</f>
        <v>#N/A</v>
      </c>
      <c r="D55" s="29" t="e">
        <f>VLOOKUP($B55,Foglio1!$B$1:$D$166,3,FALSE)</f>
        <v>#N/A</v>
      </c>
      <c r="E55" s="6"/>
      <c r="F55" s="6"/>
      <c r="G55" s="6"/>
      <c r="H55" s="6"/>
      <c r="I55" s="7"/>
      <c r="L55" s="60" t="s">
        <v>171</v>
      </c>
      <c r="M55" s="80" t="s">
        <v>71</v>
      </c>
      <c r="N55" s="80">
        <v>1</v>
      </c>
      <c r="O55" s="80" t="s">
        <v>47</v>
      </c>
      <c r="P55" s="24" t="e">
        <f>MATCH(Foglio1!B46,'Dichiarazione congruità'!B$11:B$196,0)</f>
        <v>#N/A</v>
      </c>
      <c r="Q55" s="24" t="e">
        <f t="shared" si="0"/>
        <v>#N/A</v>
      </c>
      <c r="R55" s="24">
        <f t="shared" si="1"/>
        <v>0</v>
      </c>
      <c r="S55" s="52" t="e">
        <f>IF(AND(P55&gt;0,P56&gt;0,P57&gt;0,P58&gt;0,P59&gt;0,P60&gt;0,P61&gt;0),"11","0")</f>
        <v>#N/A</v>
      </c>
    </row>
    <row r="56" spans="1:19" ht="14.4" customHeight="1">
      <c r="A56" s="40"/>
      <c r="B56" s="16"/>
      <c r="C56" s="29" t="e">
        <f>VLOOKUP($B56,Foglio1!$B$1:$D$166,2,FALSE)</f>
        <v>#N/A</v>
      </c>
      <c r="D56" s="29" t="e">
        <f>VLOOKUP($B56,Foglio1!$B$1:$D$166,3,FALSE)</f>
        <v>#N/A</v>
      </c>
      <c r="E56" s="6"/>
      <c r="F56" s="6"/>
      <c r="G56" s="6"/>
      <c r="H56" s="6"/>
      <c r="I56" s="7"/>
      <c r="L56" s="60"/>
      <c r="M56" s="80" t="s">
        <v>72</v>
      </c>
      <c r="N56" s="80">
        <v>4</v>
      </c>
      <c r="O56" s="80" t="s">
        <v>73</v>
      </c>
      <c r="P56" s="24" t="e">
        <f>MATCH(Foglio1!B47,'Dichiarazione congruità'!B$11:B$196,0)</f>
        <v>#N/A</v>
      </c>
      <c r="Q56" s="78" t="e">
        <f t="shared" si="0"/>
        <v>#N/A</v>
      </c>
      <c r="R56" s="79">
        <f t="shared" si="1"/>
        <v>0</v>
      </c>
      <c r="S56" s="53"/>
    </row>
    <row r="57" spans="1:19" ht="14.4" customHeight="1">
      <c r="A57" s="40"/>
      <c r="B57" s="16"/>
      <c r="C57" s="29" t="e">
        <f>VLOOKUP($B57,Foglio1!$B$1:$D$166,2,FALSE)</f>
        <v>#N/A</v>
      </c>
      <c r="D57" s="29" t="e">
        <f>VLOOKUP($B57,Foglio1!$B$1:$D$166,3,FALSE)</f>
        <v>#N/A</v>
      </c>
      <c r="E57" s="6"/>
      <c r="F57" s="6"/>
      <c r="G57" s="6"/>
      <c r="H57" s="6"/>
      <c r="I57" s="7"/>
      <c r="L57" s="60"/>
      <c r="M57" s="80" t="s">
        <v>74</v>
      </c>
      <c r="N57" s="80">
        <v>1</v>
      </c>
      <c r="O57" s="80" t="s">
        <v>75</v>
      </c>
      <c r="P57" s="24" t="e">
        <f>MATCH(Foglio1!B48,'Dichiarazione congruità'!B$11:B$196,0)</f>
        <v>#N/A</v>
      </c>
      <c r="Q57" s="78" t="e">
        <f t="shared" si="0"/>
        <v>#N/A</v>
      </c>
      <c r="R57" s="79">
        <f t="shared" si="1"/>
        <v>0</v>
      </c>
      <c r="S57" s="53"/>
    </row>
    <row r="58" spans="1:19" ht="14.4" customHeight="1">
      <c r="A58" s="40"/>
      <c r="B58" s="16"/>
      <c r="C58" s="29" t="e">
        <f>VLOOKUP($B58,Foglio1!$B$1:$D$166,2,FALSE)</f>
        <v>#N/A</v>
      </c>
      <c r="D58" s="29" t="e">
        <f>VLOOKUP($B58,Foglio1!$B$1:$D$166,3,FALSE)</f>
        <v>#N/A</v>
      </c>
      <c r="E58" s="6"/>
      <c r="F58" s="6"/>
      <c r="G58" s="6"/>
      <c r="H58" s="6"/>
      <c r="I58" s="7"/>
      <c r="L58" s="60"/>
      <c r="M58" s="80" t="s">
        <v>172</v>
      </c>
      <c r="N58" s="80">
        <v>2</v>
      </c>
      <c r="O58" s="80" t="s">
        <v>76</v>
      </c>
      <c r="P58" s="24" t="e">
        <f>MATCH(Foglio1!B49,'Dichiarazione congruità'!B$11:B$196,0)</f>
        <v>#N/A</v>
      </c>
      <c r="Q58" s="78" t="e">
        <f t="shared" si="0"/>
        <v>#N/A</v>
      </c>
      <c r="R58" s="79">
        <f t="shared" si="1"/>
        <v>0</v>
      </c>
      <c r="S58" s="53"/>
    </row>
    <row r="59" spans="1:19" ht="14.4" customHeight="1">
      <c r="A59" s="40"/>
      <c r="B59" s="16"/>
      <c r="C59" s="29" t="e">
        <f>VLOOKUP($B59,Foglio1!$B$1:$D$166,2,FALSE)</f>
        <v>#N/A</v>
      </c>
      <c r="D59" s="29" t="e">
        <f>VLOOKUP($B59,Foglio1!$B$1:$D$166,3,FALSE)</f>
        <v>#N/A</v>
      </c>
      <c r="E59" s="6"/>
      <c r="F59" s="6"/>
      <c r="G59" s="6"/>
      <c r="H59" s="6"/>
      <c r="I59" s="7"/>
      <c r="L59" s="60"/>
      <c r="M59" s="80" t="s">
        <v>173</v>
      </c>
      <c r="N59" s="80">
        <v>1</v>
      </c>
      <c r="O59" s="80" t="s">
        <v>76</v>
      </c>
      <c r="P59" s="24" t="e">
        <f>MATCH(Foglio1!B50,'Dichiarazione congruità'!B$11:B$196,0)</f>
        <v>#N/A</v>
      </c>
      <c r="Q59" s="78" t="e">
        <f t="shared" si="0"/>
        <v>#N/A</v>
      </c>
      <c r="R59" s="79">
        <f t="shared" si="1"/>
        <v>0</v>
      </c>
      <c r="S59" s="53"/>
    </row>
    <row r="60" spans="1:19" ht="14.4" customHeight="1">
      <c r="A60" s="40"/>
      <c r="B60" s="16"/>
      <c r="C60" s="29" t="e">
        <f>VLOOKUP($B60,Foglio1!$B$1:$D$166,2,FALSE)</f>
        <v>#N/A</v>
      </c>
      <c r="D60" s="29" t="e">
        <f>VLOOKUP($B60,Foglio1!$B$1:$D$166,3,FALSE)</f>
        <v>#N/A</v>
      </c>
      <c r="E60" s="6"/>
      <c r="F60" s="6"/>
      <c r="G60" s="6"/>
      <c r="H60" s="6"/>
      <c r="I60" s="7"/>
      <c r="L60" s="60"/>
      <c r="M60" s="80" t="s">
        <v>174</v>
      </c>
      <c r="N60" s="80">
        <v>1</v>
      </c>
      <c r="O60" s="80" t="s">
        <v>77</v>
      </c>
      <c r="P60" s="24" t="e">
        <f>MATCH(Foglio1!B51,'Dichiarazione congruità'!B$11:B$196,0)</f>
        <v>#N/A</v>
      </c>
      <c r="Q60" s="78" t="e">
        <f t="shared" si="0"/>
        <v>#N/A</v>
      </c>
      <c r="R60" s="79">
        <f t="shared" si="1"/>
        <v>0</v>
      </c>
      <c r="S60" s="53"/>
    </row>
    <row r="61" spans="1:19" ht="14.4" customHeight="1">
      <c r="A61" s="40"/>
      <c r="B61" s="16"/>
      <c r="C61" s="29" t="e">
        <f>VLOOKUP($B61,Foglio1!$B$1:$D$166,2,FALSE)</f>
        <v>#N/A</v>
      </c>
      <c r="D61" s="29" t="e">
        <f>VLOOKUP($B61,Foglio1!$B$1:$D$166,3,FALSE)</f>
        <v>#N/A</v>
      </c>
      <c r="E61" s="6"/>
      <c r="F61" s="6"/>
      <c r="G61" s="6"/>
      <c r="H61" s="6"/>
      <c r="I61" s="7"/>
      <c r="L61" s="60"/>
      <c r="M61" s="80" t="s">
        <v>175</v>
      </c>
      <c r="N61" s="80">
        <v>1</v>
      </c>
      <c r="O61" s="80" t="s">
        <v>78</v>
      </c>
      <c r="P61" s="24" t="e">
        <f>MATCH(Foglio1!B52,'Dichiarazione congruità'!B$11:B$196,0)</f>
        <v>#N/A</v>
      </c>
      <c r="Q61" s="78" t="e">
        <f t="shared" si="0"/>
        <v>#N/A</v>
      </c>
      <c r="R61" s="79">
        <f t="shared" si="1"/>
        <v>0</v>
      </c>
      <c r="S61" s="54"/>
    </row>
    <row r="62" spans="1:19" ht="14.4" customHeight="1">
      <c r="A62" s="40"/>
      <c r="B62" s="16"/>
      <c r="C62" s="29" t="e">
        <f>VLOOKUP($B62,Foglio1!$B$1:$D$166,2,FALSE)</f>
        <v>#N/A</v>
      </c>
      <c r="D62" s="29" t="e">
        <f>VLOOKUP($B62,Foglio1!$B$1:$D$166,3,FALSE)</f>
        <v>#N/A</v>
      </c>
      <c r="E62" s="6"/>
      <c r="F62" s="6"/>
      <c r="G62" s="6"/>
      <c r="H62" s="6"/>
      <c r="I62" s="7"/>
      <c r="L62" s="25" t="s">
        <v>279</v>
      </c>
      <c r="M62" s="81" t="s">
        <v>10</v>
      </c>
      <c r="N62" s="81" t="s">
        <v>11</v>
      </c>
      <c r="O62" s="81" t="s">
        <v>59</v>
      </c>
      <c r="P62" s="24"/>
      <c r="Q62" s="24"/>
      <c r="R62" s="24">
        <f t="shared" si="1"/>
        <v>0</v>
      </c>
      <c r="S62" s="22"/>
    </row>
    <row r="63" spans="1:19" ht="14.4" customHeight="1">
      <c r="A63" s="40"/>
      <c r="B63" s="16"/>
      <c r="C63" s="29" t="e">
        <f>VLOOKUP($B63,Foglio1!$B$1:$D$166,2,FALSE)</f>
        <v>#N/A</v>
      </c>
      <c r="D63" s="29" t="e">
        <f>VLOOKUP($B63,Foglio1!$B$1:$D$166,3,FALSE)</f>
        <v>#N/A</v>
      </c>
      <c r="E63" s="6"/>
      <c r="F63" s="6"/>
      <c r="G63" s="6"/>
      <c r="H63" s="6"/>
      <c r="I63" s="7"/>
      <c r="L63" s="58" t="s">
        <v>176</v>
      </c>
      <c r="M63" s="82" t="s">
        <v>177</v>
      </c>
      <c r="N63" s="82">
        <v>3</v>
      </c>
      <c r="O63" s="82" t="s">
        <v>92</v>
      </c>
      <c r="P63" s="24" t="e">
        <f>MATCH(Foglio1!B54,'Dichiarazione congruità'!B$11:B$196,0)</f>
        <v>#N/A</v>
      </c>
      <c r="Q63" s="24" t="e">
        <f t="shared" si="0"/>
        <v>#N/A</v>
      </c>
      <c r="R63" s="24">
        <f t="shared" si="1"/>
        <v>0</v>
      </c>
      <c r="S63" s="52" t="e">
        <f>IF(AND(P63&gt;0,P64&gt;0),"5","0")</f>
        <v>#N/A</v>
      </c>
    </row>
    <row r="64" spans="1:19" ht="14.4" customHeight="1">
      <c r="A64" s="40"/>
      <c r="B64" s="16"/>
      <c r="C64" s="29" t="e">
        <f>VLOOKUP($B64,Foglio1!$B$1:$D$166,2,FALSE)</f>
        <v>#N/A</v>
      </c>
      <c r="D64" s="29" t="e">
        <f>VLOOKUP($B64,Foglio1!$B$1:$D$166,3,FALSE)</f>
        <v>#N/A</v>
      </c>
      <c r="E64" s="6"/>
      <c r="F64" s="6"/>
      <c r="G64" s="6"/>
      <c r="H64" s="6"/>
      <c r="I64" s="7"/>
      <c r="L64" s="58"/>
      <c r="M64" s="82" t="s">
        <v>178</v>
      </c>
      <c r="N64" s="82">
        <v>2</v>
      </c>
      <c r="O64" s="82" t="s">
        <v>92</v>
      </c>
      <c r="P64" s="24" t="e">
        <f>MATCH(Foglio1!B55,'Dichiarazione congruità'!B$11:B$196,0)</f>
        <v>#N/A</v>
      </c>
      <c r="Q64" s="78" t="e">
        <f t="shared" si="0"/>
        <v>#N/A</v>
      </c>
      <c r="R64" s="79">
        <f t="shared" si="1"/>
        <v>0</v>
      </c>
      <c r="S64" s="54"/>
    </row>
    <row r="65" spans="1:19" ht="14.4" customHeight="1">
      <c r="A65" s="40"/>
      <c r="B65" s="16"/>
      <c r="C65" s="29" t="e">
        <f>VLOOKUP($B65,Foglio1!$B$1:$D$166,2,FALSE)</f>
        <v>#N/A</v>
      </c>
      <c r="D65" s="29" t="e">
        <f>VLOOKUP($B65,Foglio1!$B$1:$D$166,3,FALSE)</f>
        <v>#N/A</v>
      </c>
      <c r="E65" s="18"/>
      <c r="F65" s="18"/>
      <c r="G65" s="18"/>
      <c r="H65" s="18"/>
      <c r="I65" s="18"/>
      <c r="L65" s="60" t="s">
        <v>80</v>
      </c>
      <c r="M65" s="80" t="s">
        <v>103</v>
      </c>
      <c r="N65" s="80">
        <v>4</v>
      </c>
      <c r="O65" s="80" t="s">
        <v>81</v>
      </c>
      <c r="P65" s="24" t="e">
        <f>MATCH(Foglio1!B56,'Dichiarazione congruità'!B$11:B$196,0)</f>
        <v>#N/A</v>
      </c>
      <c r="Q65" s="24" t="e">
        <f t="shared" si="0"/>
        <v>#N/A</v>
      </c>
      <c r="R65" s="24">
        <f t="shared" si="1"/>
        <v>0</v>
      </c>
      <c r="S65" s="52" t="e">
        <f>IF(AND(P65&gt;0,P66&gt;0),"11","0")</f>
        <v>#N/A</v>
      </c>
    </row>
    <row r="66" spans="1:19" ht="14.4" customHeight="1">
      <c r="A66" s="40"/>
      <c r="B66" s="16"/>
      <c r="C66" s="29" t="e">
        <f>VLOOKUP($B66,Foglio1!$B$1:$D$166,2,FALSE)</f>
        <v>#N/A</v>
      </c>
      <c r="D66" s="29" t="e">
        <f>VLOOKUP($B66,Foglio1!$B$1:$D$166,3,FALSE)</f>
        <v>#N/A</v>
      </c>
      <c r="E66" s="18"/>
      <c r="F66" s="18"/>
      <c r="G66" s="18"/>
      <c r="H66" s="18"/>
      <c r="I66" s="18"/>
      <c r="L66" s="60"/>
      <c r="M66" s="80" t="s">
        <v>82</v>
      </c>
      <c r="N66" s="80">
        <v>7</v>
      </c>
      <c r="O66" s="80" t="s">
        <v>81</v>
      </c>
      <c r="P66" s="24" t="e">
        <f>MATCH(Foglio1!B57,'Dichiarazione congruità'!B$11:B$196,0)</f>
        <v>#N/A</v>
      </c>
      <c r="Q66" s="78" t="e">
        <f t="shared" si="0"/>
        <v>#N/A</v>
      </c>
      <c r="R66" s="79">
        <f t="shared" si="1"/>
        <v>0</v>
      </c>
      <c r="S66" s="54"/>
    </row>
    <row r="67" spans="1:19" ht="14.4" customHeight="1">
      <c r="A67" s="40"/>
      <c r="B67" s="16"/>
      <c r="C67" s="29" t="e">
        <f>VLOOKUP($B67,Foglio1!$B$1:$D$166,2,FALSE)</f>
        <v>#N/A</v>
      </c>
      <c r="D67" s="29" t="e">
        <f>VLOOKUP($B67,Foglio1!$B$1:$D$166,3,FALSE)</f>
        <v>#N/A</v>
      </c>
      <c r="E67" s="18"/>
      <c r="F67" s="18"/>
      <c r="G67" s="18"/>
      <c r="H67" s="18"/>
      <c r="I67" s="18"/>
      <c r="L67" s="67" t="s">
        <v>179</v>
      </c>
      <c r="M67" s="83" t="s">
        <v>180</v>
      </c>
      <c r="N67" s="83">
        <v>2</v>
      </c>
      <c r="O67" s="83" t="s">
        <v>94</v>
      </c>
      <c r="P67" s="24" t="e">
        <f>MATCH(Foglio1!B58,'Dichiarazione congruità'!B$11:B$196,0)</f>
        <v>#N/A</v>
      </c>
      <c r="Q67" s="24" t="e">
        <f t="shared" si="0"/>
        <v>#N/A</v>
      </c>
      <c r="R67" s="24">
        <f t="shared" si="1"/>
        <v>0</v>
      </c>
      <c r="S67" s="52" t="e">
        <f>IF(AND(P67&gt;0,P68&gt;0,P69&gt;0,P70&gt;0,P71&gt;0,P72&gt;0),"9","0")</f>
        <v>#N/A</v>
      </c>
    </row>
    <row r="68" spans="1:19" ht="14.4" customHeight="1">
      <c r="A68" s="5"/>
      <c r="B68" s="16"/>
      <c r="C68" s="29" t="e">
        <f>VLOOKUP($B68,Foglio1!$B$1:$D$166,2,FALSE)</f>
        <v>#N/A</v>
      </c>
      <c r="D68" s="29" t="e">
        <f>VLOOKUP($B68,Foglio1!$B$1:$D$166,3,FALSE)</f>
        <v>#N/A</v>
      </c>
      <c r="E68" s="5"/>
      <c r="F68" s="5"/>
      <c r="G68" s="5"/>
      <c r="H68" s="5"/>
      <c r="I68" s="5"/>
      <c r="J68" s="1"/>
      <c r="L68" s="67"/>
      <c r="M68" s="83" t="s">
        <v>181</v>
      </c>
      <c r="N68" s="83">
        <v>2</v>
      </c>
      <c r="O68" s="83" t="s">
        <v>94</v>
      </c>
      <c r="P68" s="24" t="e">
        <f>MATCH(Foglio1!B59,'Dichiarazione congruità'!B$11:B$196,0)</f>
        <v>#N/A</v>
      </c>
      <c r="Q68" s="78" t="e">
        <f t="shared" si="0"/>
        <v>#N/A</v>
      </c>
      <c r="R68" s="79">
        <f t="shared" si="1"/>
        <v>0</v>
      </c>
      <c r="S68" s="53"/>
    </row>
    <row r="69" spans="1:19" ht="14.4" customHeight="1">
      <c r="A69" s="5"/>
      <c r="B69" s="16"/>
      <c r="C69" s="29" t="e">
        <f>VLOOKUP($B69,Foglio1!$B$1:$D$166,2,FALSE)</f>
        <v>#N/A</v>
      </c>
      <c r="D69" s="29" t="e">
        <f>VLOOKUP($B69,Foglio1!$B$1:$D$166,3,FALSE)</f>
        <v>#N/A</v>
      </c>
      <c r="E69" s="5"/>
      <c r="F69" s="5"/>
      <c r="G69" s="5"/>
      <c r="H69" s="5"/>
      <c r="I69" s="5"/>
      <c r="J69" s="1"/>
      <c r="L69" s="67"/>
      <c r="M69" s="83" t="s">
        <v>182</v>
      </c>
      <c r="N69" s="83">
        <v>2</v>
      </c>
      <c r="O69" s="83" t="s">
        <v>95</v>
      </c>
      <c r="P69" s="24" t="e">
        <f>MATCH(Foglio1!B60,'Dichiarazione congruità'!B$11:B$196,0)</f>
        <v>#N/A</v>
      </c>
      <c r="Q69" s="78" t="e">
        <f t="shared" si="0"/>
        <v>#N/A</v>
      </c>
      <c r="R69" s="79">
        <f t="shared" si="1"/>
        <v>0</v>
      </c>
      <c r="S69" s="53"/>
    </row>
    <row r="70" spans="1:19" ht="14.4" customHeight="1">
      <c r="A70" s="5"/>
      <c r="B70" s="16"/>
      <c r="C70" s="29" t="e">
        <f>VLOOKUP($B70,Foglio1!$B$1:$D$166,2,FALSE)</f>
        <v>#N/A</v>
      </c>
      <c r="D70" s="29" t="e">
        <f>VLOOKUP($B70,Foglio1!$B$1:$D$166,3,FALSE)</f>
        <v>#N/A</v>
      </c>
      <c r="E70" s="5"/>
      <c r="F70" s="5"/>
      <c r="G70" s="5"/>
      <c r="H70" s="5"/>
      <c r="I70" s="5"/>
      <c r="J70" s="1"/>
      <c r="L70" s="67"/>
      <c r="M70" s="83" t="s">
        <v>183</v>
      </c>
      <c r="N70" s="83">
        <v>1</v>
      </c>
      <c r="O70" s="83" t="s">
        <v>86</v>
      </c>
      <c r="P70" s="24" t="e">
        <f>MATCH(Foglio1!B61,'Dichiarazione congruità'!B$11:B$196,0)</f>
        <v>#N/A</v>
      </c>
      <c r="Q70" s="78" t="e">
        <f t="shared" si="0"/>
        <v>#N/A</v>
      </c>
      <c r="R70" s="79">
        <f t="shared" si="1"/>
        <v>0</v>
      </c>
      <c r="S70" s="53"/>
    </row>
    <row r="71" spans="1:19" ht="14.4" customHeight="1">
      <c r="A71" s="40"/>
      <c r="B71" s="16"/>
      <c r="C71" s="29" t="e">
        <f>VLOOKUP($B71,Foglio1!$B$1:$D$166,2,FALSE)</f>
        <v>#N/A</v>
      </c>
      <c r="D71" s="29" t="e">
        <f>VLOOKUP($B71,Foglio1!$B$1:$D$166,3,FALSE)</f>
        <v>#N/A</v>
      </c>
      <c r="E71" s="8"/>
      <c r="F71" s="8"/>
      <c r="G71" s="8"/>
      <c r="H71" s="8"/>
      <c r="I71" s="8"/>
      <c r="J71" s="1"/>
      <c r="L71" s="67"/>
      <c r="M71" s="83" t="s">
        <v>184</v>
      </c>
      <c r="N71" s="83">
        <v>1</v>
      </c>
      <c r="O71" s="83" t="s">
        <v>93</v>
      </c>
      <c r="P71" s="24" t="e">
        <f>MATCH(Foglio1!B62,'Dichiarazione congruità'!B$11:B$196,0)</f>
        <v>#N/A</v>
      </c>
      <c r="Q71" s="78" t="e">
        <f t="shared" si="0"/>
        <v>#N/A</v>
      </c>
      <c r="R71" s="79">
        <f t="shared" si="1"/>
        <v>0</v>
      </c>
      <c r="S71" s="53"/>
    </row>
    <row r="72" spans="1:19" ht="14.4" customHeight="1">
      <c r="A72" s="40"/>
      <c r="B72" s="16"/>
      <c r="C72" s="29" t="e">
        <f>VLOOKUP($B72,Foglio1!$B$1:$D$166,2,FALSE)</f>
        <v>#N/A</v>
      </c>
      <c r="D72" s="29" t="e">
        <f>VLOOKUP($B72,Foglio1!$B$1:$D$166,3,FALSE)</f>
        <v>#N/A</v>
      </c>
      <c r="E72" s="8"/>
      <c r="F72" s="8"/>
      <c r="G72" s="8"/>
      <c r="H72" s="8"/>
      <c r="I72" s="8"/>
      <c r="J72" s="1"/>
      <c r="L72" s="67"/>
      <c r="M72" s="83" t="s">
        <v>96</v>
      </c>
      <c r="N72" s="83">
        <v>1</v>
      </c>
      <c r="O72" s="83" t="s">
        <v>93</v>
      </c>
      <c r="P72" s="24" t="e">
        <f>MATCH(Foglio1!B63,'Dichiarazione congruità'!B$11:B$196,0)</f>
        <v>#N/A</v>
      </c>
      <c r="Q72" s="78" t="e">
        <f t="shared" si="0"/>
        <v>#N/A</v>
      </c>
      <c r="R72" s="79">
        <f t="shared" si="1"/>
        <v>0</v>
      </c>
      <c r="S72" s="54"/>
    </row>
    <row r="73" spans="1:19" ht="14.4" customHeight="1">
      <c r="A73" s="44"/>
      <c r="B73" s="16"/>
      <c r="C73" s="29" t="e">
        <f>VLOOKUP($B73,Foglio1!$B$1:$D$166,2,FALSE)</f>
        <v>#N/A</v>
      </c>
      <c r="D73" s="29" t="e">
        <f>VLOOKUP($B73,Foglio1!$B$1:$D$166,3,FALSE)</f>
        <v>#N/A</v>
      </c>
      <c r="E73" s="8"/>
      <c r="F73" s="8"/>
      <c r="G73" s="8"/>
      <c r="H73" s="8"/>
      <c r="I73" s="8"/>
      <c r="J73" s="1"/>
      <c r="L73" s="58" t="s">
        <v>97</v>
      </c>
      <c r="M73" s="82" t="s">
        <v>98</v>
      </c>
      <c r="N73" s="82">
        <v>3</v>
      </c>
      <c r="O73" s="82" t="s">
        <v>99</v>
      </c>
      <c r="P73" s="24" t="e">
        <f>MATCH(Foglio1!B64,'Dichiarazione congruità'!B$11:B$196,0)</f>
        <v>#N/A</v>
      </c>
      <c r="Q73" s="24" t="e">
        <f t="shared" si="0"/>
        <v>#N/A</v>
      </c>
      <c r="R73" s="24">
        <f t="shared" si="1"/>
        <v>0</v>
      </c>
      <c r="S73" s="52" t="e">
        <f>IF(AND(P73&gt;0,P74&gt;0,P75&gt;0),"4","0")</f>
        <v>#N/A</v>
      </c>
    </row>
    <row r="74" spans="1:19" ht="14.4" customHeight="1">
      <c r="A74" s="45"/>
      <c r="B74" s="16"/>
      <c r="C74" s="29" t="e">
        <f>VLOOKUP($B74,Foglio1!$B$1:$D$166,2,FALSE)</f>
        <v>#N/A</v>
      </c>
      <c r="D74" s="29" t="e">
        <f>VLOOKUP($B74,Foglio1!$B$1:$D$166,3,FALSE)</f>
        <v>#N/A</v>
      </c>
      <c r="E74" s="8"/>
      <c r="F74" s="8"/>
      <c r="G74" s="8"/>
      <c r="H74" s="8"/>
      <c r="I74" s="8"/>
      <c r="J74" s="1"/>
      <c r="L74" s="58"/>
      <c r="M74" s="82" t="s">
        <v>100</v>
      </c>
      <c r="N74" s="82">
        <v>1</v>
      </c>
      <c r="O74" s="82" t="s">
        <v>101</v>
      </c>
      <c r="P74" s="24" t="e">
        <f>MATCH(Foglio1!B65,'Dichiarazione congruità'!B$11:B$196,0)</f>
        <v>#N/A</v>
      </c>
      <c r="Q74" s="78" t="e">
        <f t="shared" si="0"/>
        <v>#N/A</v>
      </c>
      <c r="R74" s="79">
        <f t="shared" si="1"/>
        <v>0</v>
      </c>
      <c r="S74" s="53"/>
    </row>
    <row r="75" spans="1:19" ht="14.4" customHeight="1">
      <c r="A75" s="45"/>
      <c r="B75" s="16"/>
      <c r="C75" s="29" t="e">
        <f>VLOOKUP($B75,Foglio1!$B$1:$D$166,2,FALSE)</f>
        <v>#N/A</v>
      </c>
      <c r="D75" s="29" t="e">
        <f>VLOOKUP($B75,Foglio1!$B$1:$D$166,3,FALSE)</f>
        <v>#N/A</v>
      </c>
      <c r="E75" s="8"/>
      <c r="F75" s="8"/>
      <c r="G75" s="8"/>
      <c r="H75" s="8"/>
      <c r="I75" s="8"/>
      <c r="J75" s="1"/>
      <c r="L75" s="58"/>
      <c r="M75" s="82" t="s">
        <v>102</v>
      </c>
      <c r="N75" s="82">
        <v>1</v>
      </c>
      <c r="O75" s="82" t="s">
        <v>99</v>
      </c>
      <c r="P75" s="24" t="e">
        <f>MATCH(Foglio1!B66,'Dichiarazione congruità'!B$11:B$196,0)</f>
        <v>#N/A</v>
      </c>
      <c r="Q75" s="78" t="e">
        <f t="shared" si="0"/>
        <v>#N/A</v>
      </c>
      <c r="R75" s="79">
        <f t="shared" si="1"/>
        <v>0</v>
      </c>
      <c r="S75" s="54"/>
    </row>
    <row r="76" spans="1:19" ht="14.4" customHeight="1">
      <c r="A76" s="45"/>
      <c r="B76" s="16"/>
      <c r="C76" s="29" t="e">
        <f>VLOOKUP($B76,Foglio1!$B$1:$D$166,2,FALSE)</f>
        <v>#N/A</v>
      </c>
      <c r="D76" s="29" t="e">
        <f>VLOOKUP($B76,Foglio1!$B$1:$D$166,3,FALSE)</f>
        <v>#N/A</v>
      </c>
      <c r="E76" s="8"/>
      <c r="F76" s="8"/>
      <c r="G76" s="8"/>
      <c r="H76" s="8"/>
      <c r="I76" s="8"/>
      <c r="J76" s="1"/>
      <c r="L76" s="60" t="s">
        <v>185</v>
      </c>
      <c r="M76" s="80" t="s">
        <v>186</v>
      </c>
      <c r="N76" s="80">
        <v>1</v>
      </c>
      <c r="O76" s="80" t="s">
        <v>83</v>
      </c>
      <c r="P76" s="24" t="e">
        <f>MATCH(Foglio1!B67,'Dichiarazione congruità'!B$11:B$196,0)</f>
        <v>#N/A</v>
      </c>
      <c r="Q76" s="24" t="e">
        <f t="shared" ref="Q76:Q139" si="2">IF(P76&gt;0,N76,"0")</f>
        <v>#N/A</v>
      </c>
      <c r="R76" s="24">
        <f t="shared" ref="R76:R139" si="3">_xlfn.IFNA(Q76,0)</f>
        <v>0</v>
      </c>
      <c r="S76" s="52" t="e">
        <f>IF(AND(P76&gt;0,P77&gt;0,P78&gt;0,P79&gt;0,P80&gt;0,P81&gt;0),"14","0")</f>
        <v>#N/A</v>
      </c>
    </row>
    <row r="77" spans="1:19" ht="14.4" customHeight="1">
      <c r="A77" s="45"/>
      <c r="B77" s="16"/>
      <c r="C77" s="29" t="e">
        <f>VLOOKUP($B77,Foglio1!$B$1:$D$166,2,FALSE)</f>
        <v>#N/A</v>
      </c>
      <c r="D77" s="29" t="e">
        <f>VLOOKUP($B77,Foglio1!$B$1:$D$166,3,FALSE)</f>
        <v>#N/A</v>
      </c>
      <c r="E77" s="8"/>
      <c r="F77" s="8"/>
      <c r="G77" s="8"/>
      <c r="H77" s="8"/>
      <c r="I77" s="8"/>
      <c r="J77" s="1"/>
      <c r="L77" s="60"/>
      <c r="M77" s="80" t="s">
        <v>187</v>
      </c>
      <c r="N77" s="80">
        <v>3</v>
      </c>
      <c r="O77" s="80" t="s">
        <v>84</v>
      </c>
      <c r="P77" s="24" t="e">
        <f>MATCH(Foglio1!B68,'Dichiarazione congruità'!B$11:B$196,0)</f>
        <v>#N/A</v>
      </c>
      <c r="Q77" s="78" t="e">
        <f t="shared" si="2"/>
        <v>#N/A</v>
      </c>
      <c r="R77" s="79">
        <f t="shared" si="3"/>
        <v>0</v>
      </c>
      <c r="S77" s="53"/>
    </row>
    <row r="78" spans="1:19" ht="14.4" customHeight="1">
      <c r="A78" s="40"/>
      <c r="B78" s="16"/>
      <c r="C78" s="29" t="e">
        <f>VLOOKUP($B78,Foglio1!$B$1:$D$166,2,FALSE)</f>
        <v>#N/A</v>
      </c>
      <c r="D78" s="29" t="e">
        <f>VLOOKUP($B78,Foglio1!$B$1:$D$166,3,FALSE)</f>
        <v>#N/A</v>
      </c>
      <c r="E78" s="8"/>
      <c r="F78" s="8"/>
      <c r="G78" s="8"/>
      <c r="H78" s="8"/>
      <c r="I78" s="8"/>
      <c r="J78" s="1"/>
      <c r="L78" s="60"/>
      <c r="M78" s="80" t="s">
        <v>188</v>
      </c>
      <c r="N78" s="80">
        <v>2</v>
      </c>
      <c r="O78" s="80" t="s">
        <v>86</v>
      </c>
      <c r="P78" s="24" t="e">
        <f>MATCH(Foglio1!B69,'Dichiarazione congruità'!B$11:B$196,0)</f>
        <v>#N/A</v>
      </c>
      <c r="Q78" s="78" t="e">
        <f t="shared" si="2"/>
        <v>#N/A</v>
      </c>
      <c r="R78" s="79">
        <f t="shared" si="3"/>
        <v>0</v>
      </c>
      <c r="S78" s="53"/>
    </row>
    <row r="79" spans="1:19" ht="14.4" customHeight="1">
      <c r="A79" s="40"/>
      <c r="B79" s="16"/>
      <c r="C79" s="29" t="e">
        <f>VLOOKUP($B79,Foglio1!$B$1:$D$166,2,FALSE)</f>
        <v>#N/A</v>
      </c>
      <c r="D79" s="29" t="e">
        <f>VLOOKUP($B79,Foglio1!$B$1:$D$166,3,FALSE)</f>
        <v>#N/A</v>
      </c>
      <c r="E79" s="8"/>
      <c r="F79" s="8"/>
      <c r="G79" s="8"/>
      <c r="H79" s="8"/>
      <c r="I79" s="8"/>
      <c r="J79" s="1"/>
      <c r="L79" s="60"/>
      <c r="M79" s="80" t="s">
        <v>85</v>
      </c>
      <c r="N79" s="80">
        <v>3</v>
      </c>
      <c r="O79" s="80" t="s">
        <v>84</v>
      </c>
      <c r="P79" s="24" t="e">
        <f>MATCH(Foglio1!B70,'Dichiarazione congruità'!B$11:B$196,0)</f>
        <v>#N/A</v>
      </c>
      <c r="Q79" s="78" t="e">
        <f t="shared" si="2"/>
        <v>#N/A</v>
      </c>
      <c r="R79" s="79">
        <f t="shared" si="3"/>
        <v>0</v>
      </c>
      <c r="S79" s="53"/>
    </row>
    <row r="80" spans="1:19" ht="14.4" customHeight="1">
      <c r="A80" s="40"/>
      <c r="B80" s="16"/>
      <c r="C80" s="29" t="e">
        <f>VLOOKUP($B80,Foglio1!$B$1:$D$166,2,FALSE)</f>
        <v>#N/A</v>
      </c>
      <c r="D80" s="29" t="e">
        <f>VLOOKUP($B80,Foglio1!$B$1:$D$166,3,FALSE)</f>
        <v>#N/A</v>
      </c>
      <c r="E80" s="8"/>
      <c r="F80" s="8"/>
      <c r="G80" s="8"/>
      <c r="H80" s="8"/>
      <c r="I80" s="8"/>
      <c r="J80" s="1"/>
      <c r="L80" s="60"/>
      <c r="M80" s="80" t="s">
        <v>138</v>
      </c>
      <c r="N80" s="80">
        <v>4</v>
      </c>
      <c r="O80" s="80" t="s">
        <v>86</v>
      </c>
      <c r="P80" s="24" t="e">
        <f>MATCH(Foglio1!B71,'Dichiarazione congruità'!B$11:B$196,0)</f>
        <v>#N/A</v>
      </c>
      <c r="Q80" s="78" t="e">
        <f t="shared" si="2"/>
        <v>#N/A</v>
      </c>
      <c r="R80" s="79">
        <f t="shared" si="3"/>
        <v>0</v>
      </c>
      <c r="S80" s="53"/>
    </row>
    <row r="81" spans="1:19" ht="14.4" customHeight="1">
      <c r="A81" s="40"/>
      <c r="B81" s="16"/>
      <c r="C81" s="29" t="e">
        <f>VLOOKUP($B81,Foglio1!$B$1:$D$166,2,FALSE)</f>
        <v>#N/A</v>
      </c>
      <c r="D81" s="29" t="e">
        <f>VLOOKUP($B81,Foglio1!$B$1:$D$166,3,FALSE)</f>
        <v>#N/A</v>
      </c>
      <c r="E81" s="8"/>
      <c r="F81" s="8"/>
      <c r="G81" s="8"/>
      <c r="H81" s="8"/>
      <c r="I81" s="8"/>
      <c r="J81" s="1"/>
      <c r="L81" s="60"/>
      <c r="M81" s="80" t="s">
        <v>87</v>
      </c>
      <c r="N81" s="80">
        <v>1</v>
      </c>
      <c r="O81" s="80" t="s">
        <v>84</v>
      </c>
      <c r="P81" s="24" t="e">
        <f>MATCH(Foglio1!B72,'Dichiarazione congruità'!B$11:B$196,0)</f>
        <v>#N/A</v>
      </c>
      <c r="Q81" s="78" t="e">
        <f t="shared" si="2"/>
        <v>#N/A</v>
      </c>
      <c r="R81" s="79">
        <f t="shared" si="3"/>
        <v>0</v>
      </c>
      <c r="S81" s="54"/>
    </row>
    <row r="82" spans="1:19" ht="14.4" customHeight="1">
      <c r="A82" s="40"/>
      <c r="B82" s="16"/>
      <c r="C82" s="29" t="e">
        <f>VLOOKUP($B82,Foglio1!$B$1:$D$166,2,FALSE)</f>
        <v>#N/A</v>
      </c>
      <c r="D82" s="29" t="e">
        <f>VLOOKUP($B82,Foglio1!$B$1:$D$166,3,FALSE)</f>
        <v>#N/A</v>
      </c>
      <c r="E82" s="8"/>
      <c r="F82" s="8"/>
      <c r="G82" s="8"/>
      <c r="H82" s="8"/>
      <c r="I82" s="8"/>
      <c r="J82" s="1"/>
      <c r="L82" s="60" t="s">
        <v>88</v>
      </c>
      <c r="M82" s="80" t="s">
        <v>89</v>
      </c>
      <c r="N82" s="80">
        <v>4</v>
      </c>
      <c r="O82" s="80" t="s">
        <v>65</v>
      </c>
      <c r="P82" s="24" t="e">
        <f>MATCH(Foglio1!B73,'Dichiarazione congruità'!B$11:B$196,0)</f>
        <v>#N/A</v>
      </c>
      <c r="Q82" s="24" t="e">
        <f t="shared" si="2"/>
        <v>#N/A</v>
      </c>
      <c r="R82" s="24">
        <f t="shared" si="3"/>
        <v>0</v>
      </c>
      <c r="S82" s="52" t="e">
        <f>IF(AND(P82&gt;0,P83&gt;0,P84&gt;0),"12","0")</f>
        <v>#N/A</v>
      </c>
    </row>
    <row r="83" spans="1:19" ht="14.4" customHeight="1">
      <c r="A83" s="40"/>
      <c r="B83" s="16"/>
      <c r="C83" s="29" t="e">
        <f>VLOOKUP($B83,Foglio1!$B$1:$D$166,2,FALSE)</f>
        <v>#N/A</v>
      </c>
      <c r="D83" s="29" t="e">
        <f>VLOOKUP($B83,Foglio1!$B$1:$D$166,3,FALSE)</f>
        <v>#N/A</v>
      </c>
      <c r="E83" s="8"/>
      <c r="F83" s="8"/>
      <c r="G83" s="8"/>
      <c r="H83" s="8"/>
      <c r="I83" s="8"/>
      <c r="J83" s="1"/>
      <c r="L83" s="60"/>
      <c r="M83" s="80" t="s">
        <v>90</v>
      </c>
      <c r="N83" s="80">
        <v>4</v>
      </c>
      <c r="O83" s="80" t="s">
        <v>65</v>
      </c>
      <c r="P83" s="24" t="e">
        <f>MATCH(Foglio1!B74,'Dichiarazione congruità'!B$11:B$196,0)</f>
        <v>#N/A</v>
      </c>
      <c r="Q83" s="78" t="e">
        <f t="shared" si="2"/>
        <v>#N/A</v>
      </c>
      <c r="R83" s="79">
        <f t="shared" si="3"/>
        <v>0</v>
      </c>
      <c r="S83" s="53"/>
    </row>
    <row r="84" spans="1:19" ht="14.4" customHeight="1">
      <c r="A84" s="40"/>
      <c r="B84" s="16"/>
      <c r="C84" s="29" t="e">
        <f>VLOOKUP($B84,Foglio1!$B$1:$D$166,2,FALSE)</f>
        <v>#N/A</v>
      </c>
      <c r="D84" s="29" t="e">
        <f>VLOOKUP($B84,Foglio1!$B$1:$D$166,3,FALSE)</f>
        <v>#N/A</v>
      </c>
      <c r="E84" s="8"/>
      <c r="F84" s="8"/>
      <c r="G84" s="8"/>
      <c r="H84" s="8"/>
      <c r="I84" s="8"/>
      <c r="J84" s="1"/>
      <c r="L84" s="60"/>
      <c r="M84" s="80" t="s">
        <v>91</v>
      </c>
      <c r="N84" s="80">
        <v>4</v>
      </c>
      <c r="O84" s="80" t="s">
        <v>65</v>
      </c>
      <c r="P84" s="24" t="e">
        <f>MATCH(Foglio1!B75,'Dichiarazione congruità'!B$11:B$196,0)</f>
        <v>#N/A</v>
      </c>
      <c r="Q84" s="78" t="e">
        <f t="shared" si="2"/>
        <v>#N/A</v>
      </c>
      <c r="R84" s="79">
        <f t="shared" si="3"/>
        <v>0</v>
      </c>
      <c r="S84" s="54"/>
    </row>
    <row r="85" spans="1:19" ht="14.4" customHeight="1">
      <c r="A85" s="40"/>
      <c r="B85" s="16"/>
      <c r="C85" s="29" t="e">
        <f>VLOOKUP($B85,Foglio1!$B$1:$D$166,2,FALSE)</f>
        <v>#N/A</v>
      </c>
      <c r="D85" s="29" t="e">
        <f>VLOOKUP($B85,Foglio1!$B$1:$D$166,3,FALSE)</f>
        <v>#N/A</v>
      </c>
      <c r="E85" s="8"/>
      <c r="F85" s="8"/>
      <c r="G85" s="8"/>
      <c r="H85" s="8"/>
      <c r="I85" s="8"/>
      <c r="J85" s="1"/>
      <c r="L85" s="25" t="s">
        <v>280</v>
      </c>
      <c r="M85" s="81" t="s">
        <v>10</v>
      </c>
      <c r="N85" s="81" t="s">
        <v>11</v>
      </c>
      <c r="O85" s="81" t="s">
        <v>59</v>
      </c>
      <c r="P85" s="24"/>
      <c r="Q85" s="24"/>
      <c r="R85" s="24">
        <f t="shared" si="3"/>
        <v>0</v>
      </c>
      <c r="S85" s="22"/>
    </row>
    <row r="86" spans="1:19" ht="14.4" customHeight="1">
      <c r="A86" s="40"/>
      <c r="B86" s="16"/>
      <c r="C86" s="29" t="e">
        <f>VLOOKUP($B86,Foglio1!$B$1:$D$166,2,FALSE)</f>
        <v>#N/A</v>
      </c>
      <c r="D86" s="29" t="e">
        <f>VLOOKUP($B86,Foglio1!$B$1:$D$166,3,FALSE)</f>
        <v>#N/A</v>
      </c>
      <c r="E86" s="8"/>
      <c r="F86" s="8"/>
      <c r="G86" s="8"/>
      <c r="H86" s="8"/>
      <c r="I86" s="8"/>
      <c r="J86" s="1"/>
      <c r="L86" s="58" t="s">
        <v>189</v>
      </c>
      <c r="M86" s="82" t="s">
        <v>190</v>
      </c>
      <c r="N86" s="82">
        <v>3</v>
      </c>
      <c r="O86" s="82" t="s">
        <v>92</v>
      </c>
      <c r="P86" s="24" t="e">
        <f>MATCH(Foglio1!B77,'Dichiarazione congruità'!B$11:B$196,0)</f>
        <v>#N/A</v>
      </c>
      <c r="Q86" s="24" t="e">
        <f t="shared" si="2"/>
        <v>#N/A</v>
      </c>
      <c r="R86" s="24">
        <f t="shared" si="3"/>
        <v>0</v>
      </c>
      <c r="S86" s="52" t="e">
        <f>IF(AND(P86&gt;0,P87&gt;0),"5","0")</f>
        <v>#N/A</v>
      </c>
    </row>
    <row r="87" spans="1:19" ht="14.4" customHeight="1">
      <c r="A87" s="40"/>
      <c r="B87" s="16"/>
      <c r="C87" s="29" t="e">
        <f>VLOOKUP($B87,Foglio1!$B$1:$D$166,2,FALSE)</f>
        <v>#N/A</v>
      </c>
      <c r="D87" s="29" t="e">
        <f>VLOOKUP($B87,Foglio1!$B$1:$D$166,3,FALSE)</f>
        <v>#N/A</v>
      </c>
      <c r="E87" s="8"/>
      <c r="F87" s="8"/>
      <c r="G87" s="8"/>
      <c r="H87" s="8"/>
      <c r="I87" s="8"/>
      <c r="J87" s="1"/>
      <c r="L87" s="58"/>
      <c r="M87" s="82" t="s">
        <v>191</v>
      </c>
      <c r="N87" s="82">
        <v>2</v>
      </c>
      <c r="O87" s="82" t="s">
        <v>92</v>
      </c>
      <c r="P87" s="24" t="e">
        <f>MATCH(Foglio1!B78,'Dichiarazione congruità'!B$11:B$196,0)</f>
        <v>#N/A</v>
      </c>
      <c r="Q87" s="78" t="e">
        <f t="shared" si="2"/>
        <v>#N/A</v>
      </c>
      <c r="R87" s="79">
        <f t="shared" si="3"/>
        <v>0</v>
      </c>
      <c r="S87" s="54"/>
    </row>
    <row r="88" spans="1:19" ht="14.4" customHeight="1">
      <c r="A88" s="40"/>
      <c r="B88" s="16"/>
      <c r="C88" s="29" t="e">
        <f>VLOOKUP($B88,Foglio1!$B$1:$D$166,2,FALSE)</f>
        <v>#N/A</v>
      </c>
      <c r="D88" s="29" t="e">
        <f>VLOOKUP($B88,Foglio1!$B$1:$D$166,3,FALSE)</f>
        <v>#N/A</v>
      </c>
      <c r="E88" s="8"/>
      <c r="F88" s="8"/>
      <c r="G88" s="8"/>
      <c r="H88" s="8"/>
      <c r="I88" s="8"/>
      <c r="J88" s="1"/>
      <c r="L88" s="58" t="s">
        <v>192</v>
      </c>
      <c r="M88" s="82" t="s">
        <v>193</v>
      </c>
      <c r="N88" s="82">
        <v>1</v>
      </c>
      <c r="O88" s="82" t="s">
        <v>107</v>
      </c>
      <c r="P88" s="24" t="e">
        <f>MATCH(Foglio1!B79,'Dichiarazione congruità'!B$11:B$196,0)</f>
        <v>#N/A</v>
      </c>
      <c r="Q88" s="24" t="e">
        <f t="shared" si="2"/>
        <v>#N/A</v>
      </c>
      <c r="R88" s="24">
        <f t="shared" si="3"/>
        <v>0</v>
      </c>
      <c r="S88" s="46" t="e">
        <f>IF(AND(P88&gt;0,P89&gt;0,P90&gt;0,P91&gt;0,P92&gt;0),"8","0")</f>
        <v>#N/A</v>
      </c>
    </row>
    <row r="89" spans="1:19" ht="14.4" customHeight="1">
      <c r="A89" s="40"/>
      <c r="B89" s="16"/>
      <c r="C89" s="29" t="e">
        <f>VLOOKUP($B89,Foglio1!$B$1:$D$166,2,FALSE)</f>
        <v>#N/A</v>
      </c>
      <c r="D89" s="29" t="e">
        <f>VLOOKUP($B89,Foglio1!$B$1:$D$166,3,FALSE)</f>
        <v>#N/A</v>
      </c>
      <c r="E89" s="8"/>
      <c r="F89" s="8"/>
      <c r="G89" s="8"/>
      <c r="H89" s="8"/>
      <c r="I89" s="8"/>
      <c r="J89" s="1"/>
      <c r="L89" s="58"/>
      <c r="M89" s="82" t="s">
        <v>194</v>
      </c>
      <c r="N89" s="82">
        <v>1</v>
      </c>
      <c r="O89" s="82" t="s">
        <v>108</v>
      </c>
      <c r="P89" s="24" t="e">
        <f>MATCH(Foglio1!B80,'Dichiarazione congruità'!B$11:B$196,0)</f>
        <v>#N/A</v>
      </c>
      <c r="Q89" s="78" t="e">
        <f t="shared" si="2"/>
        <v>#N/A</v>
      </c>
      <c r="R89" s="79">
        <f t="shared" si="3"/>
        <v>0</v>
      </c>
      <c r="S89" s="47"/>
    </row>
    <row r="90" spans="1:19" ht="14.4" customHeight="1">
      <c r="A90" s="40"/>
      <c r="B90" s="16"/>
      <c r="C90" s="29" t="e">
        <f>VLOOKUP($B90,Foglio1!$B$1:$D$166,2,FALSE)</f>
        <v>#N/A</v>
      </c>
      <c r="D90" s="29" t="e">
        <f>VLOOKUP($B90,Foglio1!$B$1:$D$166,3,FALSE)</f>
        <v>#N/A</v>
      </c>
      <c r="E90" s="8"/>
      <c r="F90" s="8"/>
      <c r="G90" s="8"/>
      <c r="H90" s="8"/>
      <c r="I90" s="8"/>
      <c r="J90" s="1"/>
      <c r="L90" s="58"/>
      <c r="M90" s="82" t="s">
        <v>195</v>
      </c>
      <c r="N90" s="82">
        <v>1</v>
      </c>
      <c r="O90" s="82" t="s">
        <v>84</v>
      </c>
      <c r="P90" s="24" t="e">
        <f>MATCH(Foglio1!B81,'Dichiarazione congruità'!B$11:B$196,0)</f>
        <v>#N/A</v>
      </c>
      <c r="Q90" s="78" t="e">
        <f t="shared" si="2"/>
        <v>#N/A</v>
      </c>
      <c r="R90" s="79">
        <f t="shared" si="3"/>
        <v>0</v>
      </c>
      <c r="S90" s="47"/>
    </row>
    <row r="91" spans="1:19" ht="14.4" customHeight="1">
      <c r="A91" s="40"/>
      <c r="B91" s="16"/>
      <c r="C91" s="29" t="e">
        <f>VLOOKUP($B91,Foglio1!$B$1:$D$166,2,FALSE)</f>
        <v>#N/A</v>
      </c>
      <c r="D91" s="29" t="e">
        <f>VLOOKUP($B91,Foglio1!$B$1:$D$166,3,FALSE)</f>
        <v>#N/A</v>
      </c>
      <c r="E91" s="8"/>
      <c r="F91" s="8"/>
      <c r="G91" s="8"/>
      <c r="H91" s="8"/>
      <c r="I91" s="8"/>
      <c r="J91" s="1"/>
      <c r="L91" s="58"/>
      <c r="M91" s="82" t="s">
        <v>196</v>
      </c>
      <c r="N91" s="82">
        <v>2</v>
      </c>
      <c r="O91" s="82" t="s">
        <v>107</v>
      </c>
      <c r="P91" s="24" t="e">
        <f>MATCH(Foglio1!B82,'Dichiarazione congruità'!B$11:B$196,0)</f>
        <v>#N/A</v>
      </c>
      <c r="Q91" s="78" t="e">
        <f t="shared" si="2"/>
        <v>#N/A</v>
      </c>
      <c r="R91" s="79">
        <f t="shared" si="3"/>
        <v>0</v>
      </c>
      <c r="S91" s="47"/>
    </row>
    <row r="92" spans="1:19" ht="14.4" customHeight="1">
      <c r="A92" s="40"/>
      <c r="B92" s="16"/>
      <c r="C92" s="29" t="e">
        <f>VLOOKUP($B92,Foglio1!$B$1:$D$166,2,FALSE)</f>
        <v>#N/A</v>
      </c>
      <c r="D92" s="29" t="e">
        <f>VLOOKUP($B92,Foglio1!$B$1:$D$166,3,FALSE)</f>
        <v>#N/A</v>
      </c>
      <c r="E92" s="8"/>
      <c r="F92" s="8"/>
      <c r="G92" s="8"/>
      <c r="H92" s="8"/>
      <c r="I92" s="8"/>
      <c r="J92" s="1"/>
      <c r="L92" s="58"/>
      <c r="M92" s="82" t="s">
        <v>197</v>
      </c>
      <c r="N92" s="82">
        <v>3</v>
      </c>
      <c r="O92" s="82" t="s">
        <v>108</v>
      </c>
      <c r="P92" s="24" t="e">
        <f>MATCH(Foglio1!B83,'Dichiarazione congruità'!B$11:B$196,0)</f>
        <v>#N/A</v>
      </c>
      <c r="Q92" s="78" t="e">
        <f t="shared" si="2"/>
        <v>#N/A</v>
      </c>
      <c r="R92" s="79">
        <f t="shared" si="3"/>
        <v>0</v>
      </c>
      <c r="S92" s="48"/>
    </row>
    <row r="93" spans="1:19" ht="14.4" customHeight="1">
      <c r="A93" s="40"/>
      <c r="B93" s="16"/>
      <c r="C93" s="29" t="e">
        <f>VLOOKUP($B93,Foglio1!$B$1:$D$166,2,FALSE)</f>
        <v>#N/A</v>
      </c>
      <c r="D93" s="29" t="e">
        <f>VLOOKUP($B93,Foglio1!$B$1:$D$166,3,FALSE)</f>
        <v>#N/A</v>
      </c>
      <c r="E93" s="8"/>
      <c r="F93" s="8"/>
      <c r="G93" s="8"/>
      <c r="H93" s="8"/>
      <c r="I93" s="8"/>
      <c r="J93" s="1"/>
      <c r="L93" s="58" t="s">
        <v>137</v>
      </c>
      <c r="M93" s="82" t="s">
        <v>198</v>
      </c>
      <c r="N93" s="82">
        <v>3</v>
      </c>
      <c r="O93" s="82" t="s">
        <v>116</v>
      </c>
      <c r="P93" s="24" t="e">
        <f>MATCH(Foglio1!B84,'Dichiarazione congruità'!B$11:B$196,0)</f>
        <v>#N/A</v>
      </c>
      <c r="Q93" s="24" t="e">
        <f t="shared" si="2"/>
        <v>#N/A</v>
      </c>
      <c r="R93" s="24">
        <f t="shared" si="3"/>
        <v>0</v>
      </c>
      <c r="S93" s="55" t="e">
        <f>IF(AND(P93&gt;0,P94&gt;0,P95&gt;0,P96&gt;0,P97&gt;0,P98&gt;0,P99&gt;0,P100&gt;0),"13","0")</f>
        <v>#N/A</v>
      </c>
    </row>
    <row r="94" spans="1:19" ht="14.4" customHeight="1">
      <c r="A94" s="40"/>
      <c r="B94" s="16"/>
      <c r="C94" s="29" t="e">
        <f>VLOOKUP($B94,Foglio1!$B$1:$D$166,2,FALSE)</f>
        <v>#N/A</v>
      </c>
      <c r="D94" s="29" t="e">
        <f>VLOOKUP($B94,Foglio1!$B$1:$D$166,3,FALSE)</f>
        <v>#N/A</v>
      </c>
      <c r="E94" s="8"/>
      <c r="F94" s="8"/>
      <c r="G94" s="8"/>
      <c r="H94" s="8"/>
      <c r="I94" s="8"/>
      <c r="J94" s="1"/>
      <c r="L94" s="58"/>
      <c r="M94" s="82" t="s">
        <v>199</v>
      </c>
      <c r="N94" s="82">
        <v>1</v>
      </c>
      <c r="O94" s="82" t="s">
        <v>117</v>
      </c>
      <c r="P94" s="24" t="e">
        <f>MATCH(Foglio1!B85,'Dichiarazione congruità'!B$11:B$196,0)</f>
        <v>#N/A</v>
      </c>
      <c r="Q94" s="78" t="e">
        <f t="shared" si="2"/>
        <v>#N/A</v>
      </c>
      <c r="R94" s="79">
        <f t="shared" si="3"/>
        <v>0</v>
      </c>
      <c r="S94" s="56"/>
    </row>
    <row r="95" spans="1:19" ht="14.4" customHeight="1">
      <c r="A95" s="40"/>
      <c r="B95" s="16"/>
      <c r="C95" s="29" t="e">
        <f>VLOOKUP($B95,Foglio1!$B$1:$D$166,2,FALSE)</f>
        <v>#N/A</v>
      </c>
      <c r="D95" s="29" t="e">
        <f>VLOOKUP($B95,Foglio1!$B$1:$D$166,3,FALSE)</f>
        <v>#N/A</v>
      </c>
      <c r="E95" s="8"/>
      <c r="F95" s="8"/>
      <c r="G95" s="8"/>
      <c r="H95" s="8"/>
      <c r="I95" s="8"/>
      <c r="J95" s="1"/>
      <c r="L95" s="58"/>
      <c r="M95" s="82" t="s">
        <v>200</v>
      </c>
      <c r="N95" s="82">
        <v>4</v>
      </c>
      <c r="O95" s="82" t="s">
        <v>115</v>
      </c>
      <c r="P95" s="24" t="e">
        <f>MATCH(Foglio1!B86,'Dichiarazione congruità'!B$11:B$196,0)</f>
        <v>#N/A</v>
      </c>
      <c r="Q95" s="78" t="e">
        <f t="shared" si="2"/>
        <v>#N/A</v>
      </c>
      <c r="R95" s="79">
        <f t="shared" si="3"/>
        <v>0</v>
      </c>
      <c r="S95" s="56"/>
    </row>
    <row r="96" spans="1:19" ht="14.4" customHeight="1">
      <c r="A96" s="40"/>
      <c r="B96" s="16"/>
      <c r="C96" s="29" t="e">
        <f>VLOOKUP($B96,Foglio1!$B$1:$D$166,2,FALSE)</f>
        <v>#N/A</v>
      </c>
      <c r="D96" s="29" t="e">
        <f>VLOOKUP($B96,Foglio1!$B$1:$D$166,3,FALSE)</f>
        <v>#N/A</v>
      </c>
      <c r="E96" s="8"/>
      <c r="F96" s="8"/>
      <c r="G96" s="8"/>
      <c r="H96" s="8"/>
      <c r="I96" s="8"/>
      <c r="J96" s="1"/>
      <c r="L96" s="58"/>
      <c r="M96" s="82" t="s">
        <v>201</v>
      </c>
      <c r="N96" s="82">
        <v>1</v>
      </c>
      <c r="O96" s="82" t="s">
        <v>115</v>
      </c>
      <c r="P96" s="24" t="e">
        <f>MATCH(Foglio1!B87,'Dichiarazione congruità'!B$11:B$196,0)</f>
        <v>#N/A</v>
      </c>
      <c r="Q96" s="78" t="e">
        <f t="shared" si="2"/>
        <v>#N/A</v>
      </c>
      <c r="R96" s="79">
        <f t="shared" si="3"/>
        <v>0</v>
      </c>
      <c r="S96" s="56"/>
    </row>
    <row r="97" spans="1:19" ht="14.4" customHeight="1">
      <c r="A97" s="40"/>
      <c r="B97" s="16"/>
      <c r="C97" s="29" t="e">
        <f>VLOOKUP($B97,Foglio1!$B$1:$D$166,2,FALSE)</f>
        <v>#N/A</v>
      </c>
      <c r="D97" s="29" t="e">
        <f>VLOOKUP($B97,Foglio1!$B$1:$D$166,3,FALSE)</f>
        <v>#N/A</v>
      </c>
      <c r="E97" s="8"/>
      <c r="F97" s="8"/>
      <c r="G97" s="8"/>
      <c r="H97" s="8"/>
      <c r="I97" s="8"/>
      <c r="J97" s="1"/>
      <c r="L97" s="58"/>
      <c r="M97" s="82" t="s">
        <v>202</v>
      </c>
      <c r="N97" s="82">
        <v>1</v>
      </c>
      <c r="O97" s="82" t="s">
        <v>117</v>
      </c>
      <c r="P97" s="24" t="e">
        <f>MATCH(Foglio1!B88,'Dichiarazione congruità'!B$11:B$196,0)</f>
        <v>#N/A</v>
      </c>
      <c r="Q97" s="78" t="e">
        <f t="shared" si="2"/>
        <v>#N/A</v>
      </c>
      <c r="R97" s="79">
        <f t="shared" si="3"/>
        <v>0</v>
      </c>
      <c r="S97" s="56"/>
    </row>
    <row r="98" spans="1:19" ht="14.4" customHeight="1">
      <c r="A98" s="40"/>
      <c r="B98" s="16"/>
      <c r="C98" s="29" t="e">
        <f>VLOOKUP($B98,Foglio1!$B$1:$D$166,2,FALSE)</f>
        <v>#N/A</v>
      </c>
      <c r="D98" s="29" t="e">
        <f>VLOOKUP($B98,Foglio1!$B$1:$D$166,3,FALSE)</f>
        <v>#N/A</v>
      </c>
      <c r="E98" s="8"/>
      <c r="F98" s="8"/>
      <c r="G98" s="8"/>
      <c r="H98" s="8"/>
      <c r="I98" s="8"/>
      <c r="J98" s="1"/>
      <c r="L98" s="58"/>
      <c r="M98" s="82" t="s">
        <v>203</v>
      </c>
      <c r="N98" s="82">
        <v>1</v>
      </c>
      <c r="O98" s="82" t="s">
        <v>120</v>
      </c>
      <c r="P98" s="24" t="e">
        <f>MATCH(Foglio1!B89,'Dichiarazione congruità'!B$11:B$196,0)</f>
        <v>#N/A</v>
      </c>
      <c r="Q98" s="78" t="e">
        <f t="shared" si="2"/>
        <v>#N/A</v>
      </c>
      <c r="R98" s="79">
        <f t="shared" si="3"/>
        <v>0</v>
      </c>
      <c r="S98" s="56"/>
    </row>
    <row r="99" spans="1:19" ht="14.4" customHeight="1">
      <c r="A99" s="41"/>
      <c r="B99" s="16"/>
      <c r="C99" s="29" t="e">
        <f>VLOOKUP($B99,Foglio1!$B$1:$D$166,2,FALSE)</f>
        <v>#N/A</v>
      </c>
      <c r="D99" s="29" t="e">
        <f>VLOOKUP($B99,Foglio1!$B$1:$D$166,3,FALSE)</f>
        <v>#N/A</v>
      </c>
      <c r="E99" s="8"/>
      <c r="F99" s="8"/>
      <c r="G99" s="8"/>
      <c r="H99" s="8"/>
      <c r="I99" s="8"/>
      <c r="J99" s="1"/>
      <c r="L99" s="58"/>
      <c r="M99" s="82" t="s">
        <v>118</v>
      </c>
      <c r="N99" s="82">
        <v>1</v>
      </c>
      <c r="O99" s="82" t="s">
        <v>115</v>
      </c>
      <c r="P99" s="24" t="e">
        <f>MATCH(Foglio1!B90,'Dichiarazione congruità'!B$11:B$196,0)</f>
        <v>#N/A</v>
      </c>
      <c r="Q99" s="78" t="e">
        <f t="shared" si="2"/>
        <v>#N/A</v>
      </c>
      <c r="R99" s="79">
        <f t="shared" si="3"/>
        <v>0</v>
      </c>
      <c r="S99" s="56"/>
    </row>
    <row r="100" spans="1:19" ht="14.4" customHeight="1">
      <c r="A100" s="41"/>
      <c r="B100" s="16"/>
      <c r="C100" s="29" t="e">
        <f>VLOOKUP($B100,Foglio1!$B$1:$D$166,2,FALSE)</f>
        <v>#N/A</v>
      </c>
      <c r="D100" s="29" t="e">
        <f>VLOOKUP($B100,Foglio1!$B$1:$D$166,3,FALSE)</f>
        <v>#N/A</v>
      </c>
      <c r="E100" s="8"/>
      <c r="F100" s="8"/>
      <c r="G100" s="8"/>
      <c r="H100" s="8"/>
      <c r="I100" s="8"/>
      <c r="J100" s="1"/>
      <c r="L100" s="58"/>
      <c r="M100" s="82" t="s">
        <v>119</v>
      </c>
      <c r="N100" s="82">
        <v>1</v>
      </c>
      <c r="O100" s="82" t="s">
        <v>116</v>
      </c>
      <c r="P100" s="24" t="e">
        <f>MATCH(Foglio1!B91,'Dichiarazione congruità'!B$11:B$196,0)</f>
        <v>#N/A</v>
      </c>
      <c r="Q100" s="78" t="e">
        <f t="shared" si="2"/>
        <v>#N/A</v>
      </c>
      <c r="R100" s="79">
        <f t="shared" si="3"/>
        <v>0</v>
      </c>
      <c r="S100" s="57"/>
    </row>
    <row r="101" spans="1:19" ht="14.4" customHeight="1">
      <c r="A101" s="41"/>
      <c r="B101" s="16"/>
      <c r="C101" s="29" t="e">
        <f>VLOOKUP($B101,Foglio1!$B$1:$D$166,2,FALSE)</f>
        <v>#N/A</v>
      </c>
      <c r="D101" s="29" t="e">
        <f>VLOOKUP($B101,Foglio1!$B$1:$D$166,3,FALSE)</f>
        <v>#N/A</v>
      </c>
      <c r="E101" s="8"/>
      <c r="F101" s="8"/>
      <c r="G101" s="8"/>
      <c r="H101" s="8"/>
      <c r="I101" s="8"/>
      <c r="J101" s="1"/>
      <c r="L101" s="58" t="s">
        <v>268</v>
      </c>
      <c r="M101" s="82" t="s">
        <v>204</v>
      </c>
      <c r="N101" s="82">
        <v>3</v>
      </c>
      <c r="O101" s="82" t="s">
        <v>109</v>
      </c>
      <c r="P101" s="24" t="e">
        <f>MATCH(Foglio1!B92,'Dichiarazione congruità'!B$11:B$196,0)</f>
        <v>#N/A</v>
      </c>
      <c r="Q101" s="24" t="e">
        <f t="shared" si="2"/>
        <v>#N/A</v>
      </c>
      <c r="R101" s="24">
        <f t="shared" si="3"/>
        <v>0</v>
      </c>
      <c r="S101" s="46" t="e">
        <f>IF(AND(P101&gt;0,P102&gt;0,P103&gt;0,P104&gt;0,P105&gt;0,P106&gt;0,P107&gt;0,P108&gt;0,P109&gt;0),"15","0")</f>
        <v>#N/A</v>
      </c>
    </row>
    <row r="102" spans="1:19" ht="14.4" customHeight="1">
      <c r="A102" s="41"/>
      <c r="B102" s="16"/>
      <c r="C102" s="29" t="e">
        <f>VLOOKUP($B102,Foglio1!$B$1:$D$166,2,FALSE)</f>
        <v>#N/A</v>
      </c>
      <c r="D102" s="29" t="e">
        <f>VLOOKUP($B102,Foglio1!$B$1:$D$166,3,FALSE)</f>
        <v>#N/A</v>
      </c>
      <c r="E102" s="8"/>
      <c r="F102" s="8"/>
      <c r="G102" s="8"/>
      <c r="H102" s="8"/>
      <c r="I102" s="8"/>
      <c r="J102" s="1"/>
      <c r="L102" s="58"/>
      <c r="M102" s="82" t="s">
        <v>205</v>
      </c>
      <c r="N102" s="82">
        <v>2</v>
      </c>
      <c r="O102" s="82" t="s">
        <v>110</v>
      </c>
      <c r="P102" s="24" t="e">
        <f>MATCH(Foglio1!B93,'Dichiarazione congruità'!B$11:B$196,0)</f>
        <v>#N/A</v>
      </c>
      <c r="Q102" s="78" t="e">
        <f t="shared" si="2"/>
        <v>#N/A</v>
      </c>
      <c r="R102" s="79">
        <f t="shared" si="3"/>
        <v>0</v>
      </c>
      <c r="S102" s="47"/>
    </row>
    <row r="103" spans="1:19" ht="14.4" customHeight="1">
      <c r="A103" s="41"/>
      <c r="B103" s="16"/>
      <c r="C103" s="29" t="e">
        <f>VLOOKUP($B103,Foglio1!$B$1:$D$166,2,FALSE)</f>
        <v>#N/A</v>
      </c>
      <c r="D103" s="29" t="e">
        <f>VLOOKUP($B103,Foglio1!$B$1:$D$166,3,FALSE)</f>
        <v>#N/A</v>
      </c>
      <c r="E103" s="8"/>
      <c r="F103" s="8"/>
      <c r="G103" s="8"/>
      <c r="H103" s="8"/>
      <c r="I103" s="8"/>
      <c r="J103" s="1"/>
      <c r="L103" s="58"/>
      <c r="M103" s="82" t="s">
        <v>206</v>
      </c>
      <c r="N103" s="82">
        <v>2</v>
      </c>
      <c r="O103" s="82" t="s">
        <v>111</v>
      </c>
      <c r="P103" s="24" t="e">
        <f>MATCH(Foglio1!B94,'Dichiarazione congruità'!B$11:B$196,0)</f>
        <v>#N/A</v>
      </c>
      <c r="Q103" s="78" t="e">
        <f t="shared" si="2"/>
        <v>#N/A</v>
      </c>
      <c r="R103" s="79">
        <f t="shared" si="3"/>
        <v>0</v>
      </c>
      <c r="S103" s="47"/>
    </row>
    <row r="104" spans="1:19" ht="14.4" customHeight="1">
      <c r="A104" s="41"/>
      <c r="B104" s="16"/>
      <c r="C104" s="29" t="e">
        <f>VLOOKUP($B104,Foglio1!$B$1:$D$166,2,FALSE)</f>
        <v>#N/A</v>
      </c>
      <c r="D104" s="29" t="e">
        <f>VLOOKUP($B104,Foglio1!$B$1:$D$166,3,FALSE)</f>
        <v>#N/A</v>
      </c>
      <c r="E104" s="8"/>
      <c r="F104" s="8"/>
      <c r="G104" s="8"/>
      <c r="H104" s="8"/>
      <c r="I104" s="8"/>
      <c r="J104" s="1"/>
      <c r="L104" s="58"/>
      <c r="M104" s="82" t="s">
        <v>207</v>
      </c>
      <c r="N104" s="82">
        <v>2</v>
      </c>
      <c r="O104" s="82" t="s">
        <v>113</v>
      </c>
      <c r="P104" s="24" t="e">
        <f>MATCH(Foglio1!B95,'Dichiarazione congruità'!B$11:B$196,0)</f>
        <v>#N/A</v>
      </c>
      <c r="Q104" s="78" t="e">
        <f t="shared" si="2"/>
        <v>#N/A</v>
      </c>
      <c r="R104" s="79">
        <f t="shared" si="3"/>
        <v>0</v>
      </c>
      <c r="S104" s="47"/>
    </row>
    <row r="105" spans="1:19" ht="14.4" customHeight="1">
      <c r="A105" s="41"/>
      <c r="B105" s="16"/>
      <c r="C105" s="29" t="e">
        <f>VLOOKUP($B105,Foglio1!$B$1:$D$166,2,FALSE)</f>
        <v>#N/A</v>
      </c>
      <c r="D105" s="29" t="e">
        <f>VLOOKUP($B105,Foglio1!$B$1:$D$166,3,FALSE)</f>
        <v>#N/A</v>
      </c>
      <c r="E105" s="8"/>
      <c r="F105" s="8"/>
      <c r="G105" s="8"/>
      <c r="H105" s="8"/>
      <c r="I105" s="8"/>
      <c r="J105" s="1"/>
      <c r="L105" s="58"/>
      <c r="M105" s="82" t="s">
        <v>208</v>
      </c>
      <c r="N105" s="82">
        <v>1</v>
      </c>
      <c r="O105" s="82" t="s">
        <v>113</v>
      </c>
      <c r="P105" s="24" t="e">
        <f>MATCH(Foglio1!B96,'Dichiarazione congruità'!B$11:B$196,0)</f>
        <v>#N/A</v>
      </c>
      <c r="Q105" s="78" t="e">
        <f t="shared" si="2"/>
        <v>#N/A</v>
      </c>
      <c r="R105" s="79">
        <f t="shared" si="3"/>
        <v>0</v>
      </c>
      <c r="S105" s="47"/>
    </row>
    <row r="106" spans="1:19" ht="14.4" customHeight="1">
      <c r="A106" s="41"/>
      <c r="B106" s="16"/>
      <c r="C106" s="29" t="e">
        <f>VLOOKUP($B106,Foglio1!$B$1:$D$166,2,FALSE)</f>
        <v>#N/A</v>
      </c>
      <c r="D106" s="29" t="e">
        <f>VLOOKUP($B106,Foglio1!$B$1:$D$166,3,FALSE)</f>
        <v>#N/A</v>
      </c>
      <c r="E106" s="8"/>
      <c r="F106" s="8"/>
      <c r="G106" s="8"/>
      <c r="H106" s="8"/>
      <c r="I106" s="8"/>
      <c r="J106" s="1"/>
      <c r="L106" s="58"/>
      <c r="M106" s="82" t="s">
        <v>209</v>
      </c>
      <c r="N106" s="82">
        <v>1</v>
      </c>
      <c r="O106" s="82" t="s">
        <v>113</v>
      </c>
      <c r="P106" s="24" t="e">
        <f>MATCH(Foglio1!B97,'Dichiarazione congruità'!B$11:B$196,0)</f>
        <v>#N/A</v>
      </c>
      <c r="Q106" s="78" t="e">
        <f t="shared" si="2"/>
        <v>#N/A</v>
      </c>
      <c r="R106" s="79">
        <f t="shared" si="3"/>
        <v>0</v>
      </c>
      <c r="S106" s="47"/>
    </row>
    <row r="107" spans="1:19" ht="14.4" customHeight="1">
      <c r="A107" s="41"/>
      <c r="B107" s="16"/>
      <c r="C107" s="29" t="e">
        <f>VLOOKUP($B107,Foglio1!$B$1:$D$166,2,FALSE)</f>
        <v>#N/A</v>
      </c>
      <c r="D107" s="29" t="e">
        <f>VLOOKUP($B107,Foglio1!$B$1:$D$166,3,FALSE)</f>
        <v>#N/A</v>
      </c>
      <c r="E107" s="8"/>
      <c r="F107" s="8"/>
      <c r="G107" s="8"/>
      <c r="H107" s="8"/>
      <c r="I107" s="8"/>
      <c r="J107" s="1"/>
      <c r="L107" s="58"/>
      <c r="M107" s="82" t="s">
        <v>112</v>
      </c>
      <c r="N107" s="82">
        <v>2</v>
      </c>
      <c r="O107" s="82" t="s">
        <v>113</v>
      </c>
      <c r="P107" s="24" t="e">
        <f>MATCH(Foglio1!B98,'Dichiarazione congruità'!B$11:B$196,0)</f>
        <v>#N/A</v>
      </c>
      <c r="Q107" s="78" t="e">
        <f t="shared" si="2"/>
        <v>#N/A</v>
      </c>
      <c r="R107" s="79">
        <f t="shared" si="3"/>
        <v>0</v>
      </c>
      <c r="S107" s="47"/>
    </row>
    <row r="108" spans="1:19" ht="14.4" customHeight="1">
      <c r="A108" s="41"/>
      <c r="B108" s="16"/>
      <c r="C108" s="29" t="e">
        <f>VLOOKUP($B108,Foglio1!$B$1:$D$166,2,FALSE)</f>
        <v>#N/A</v>
      </c>
      <c r="D108" s="29" t="e">
        <f>VLOOKUP($B108,Foglio1!$B$1:$D$166,3,FALSE)</f>
        <v>#N/A</v>
      </c>
      <c r="E108" s="8"/>
      <c r="F108" s="8"/>
      <c r="G108" s="8"/>
      <c r="H108" s="8"/>
      <c r="I108" s="8"/>
      <c r="J108" s="1"/>
      <c r="L108" s="58"/>
      <c r="M108" s="82" t="s">
        <v>114</v>
      </c>
      <c r="N108" s="82">
        <v>1</v>
      </c>
      <c r="O108" s="82" t="s">
        <v>109</v>
      </c>
      <c r="P108" s="24" t="e">
        <f>MATCH(Foglio1!B99,'Dichiarazione congruità'!B$11:B$196,0)</f>
        <v>#N/A</v>
      </c>
      <c r="Q108" s="78" t="e">
        <f t="shared" si="2"/>
        <v>#N/A</v>
      </c>
      <c r="R108" s="79">
        <f t="shared" si="3"/>
        <v>0</v>
      </c>
      <c r="S108" s="47"/>
    </row>
    <row r="109" spans="1:19" ht="14.4" customHeight="1">
      <c r="A109" s="41"/>
      <c r="B109" s="16"/>
      <c r="C109" s="29" t="e">
        <f>VLOOKUP($B109,Foglio1!$B$1:$D$166,2,FALSE)</f>
        <v>#N/A</v>
      </c>
      <c r="D109" s="29" t="e">
        <f>VLOOKUP($B109,Foglio1!$B$1:$D$166,3,FALSE)</f>
        <v>#N/A</v>
      </c>
      <c r="E109" s="8"/>
      <c r="F109" s="8"/>
      <c r="G109" s="8"/>
      <c r="H109" s="8"/>
      <c r="I109" s="8"/>
      <c r="J109" s="1"/>
      <c r="L109" s="58"/>
      <c r="M109" s="82" t="s">
        <v>133</v>
      </c>
      <c r="N109" s="82">
        <v>1</v>
      </c>
      <c r="O109" s="82" t="s">
        <v>110</v>
      </c>
      <c r="P109" s="24" t="e">
        <f>MATCH(Foglio1!B100,'Dichiarazione congruità'!B$11:B$196,0)</f>
        <v>#N/A</v>
      </c>
      <c r="Q109" s="78" t="e">
        <f t="shared" si="2"/>
        <v>#N/A</v>
      </c>
      <c r="R109" s="79">
        <f t="shared" si="3"/>
        <v>0</v>
      </c>
      <c r="S109" s="48"/>
    </row>
    <row r="110" spans="1:19" ht="14.4" customHeight="1">
      <c r="A110" s="41"/>
      <c r="B110" s="16"/>
      <c r="C110" s="29" t="e">
        <f>VLOOKUP($B110,Foglio1!$B$1:$D$166,2,FALSE)</f>
        <v>#N/A</v>
      </c>
      <c r="D110" s="29" t="e">
        <f>VLOOKUP($B110,Foglio1!$B$1:$D$166,3,FALSE)</f>
        <v>#N/A</v>
      </c>
      <c r="E110" s="8"/>
      <c r="F110" s="8"/>
      <c r="G110" s="8"/>
      <c r="H110" s="8"/>
      <c r="I110" s="8"/>
      <c r="J110" s="1"/>
      <c r="L110" s="60" t="s">
        <v>210</v>
      </c>
      <c r="M110" s="80" t="s">
        <v>211</v>
      </c>
      <c r="N110" s="80">
        <v>2</v>
      </c>
      <c r="O110" s="80" t="s">
        <v>121</v>
      </c>
      <c r="P110" s="24" t="e">
        <f>MATCH(Foglio1!B101,'Dichiarazione congruità'!B$11:B$196,0)</f>
        <v>#N/A</v>
      </c>
      <c r="Q110" s="24" t="e">
        <f t="shared" si="2"/>
        <v>#N/A</v>
      </c>
      <c r="R110" s="24">
        <f t="shared" si="3"/>
        <v>0</v>
      </c>
      <c r="S110" s="52" t="e">
        <f>IF(AND(P110&gt;0,P111&gt;0,P112&gt;0,P113&gt;0,P114&gt;0,P115&gt;0,P116&gt;0),"8","0")</f>
        <v>#N/A</v>
      </c>
    </row>
    <row r="111" spans="1:19" ht="14.4" customHeight="1">
      <c r="A111" s="41"/>
      <c r="B111" s="16"/>
      <c r="C111" s="29" t="e">
        <f>VLOOKUP($B111,Foglio1!$B$1:$D$166,2,FALSE)</f>
        <v>#N/A</v>
      </c>
      <c r="D111" s="29" t="e">
        <f>VLOOKUP($B111,Foglio1!$B$1:$D$166,3,FALSE)</f>
        <v>#N/A</v>
      </c>
      <c r="E111" s="8"/>
      <c r="F111" s="8"/>
      <c r="G111" s="8"/>
      <c r="H111" s="8"/>
      <c r="I111" s="8"/>
      <c r="J111" s="1"/>
      <c r="L111" s="60"/>
      <c r="M111" s="80" t="s">
        <v>212</v>
      </c>
      <c r="N111" s="80">
        <v>1</v>
      </c>
      <c r="O111" s="80" t="s">
        <v>122</v>
      </c>
      <c r="P111" s="24" t="e">
        <f>MATCH(Foglio1!B102,'Dichiarazione congruità'!B$11:B$196,0)</f>
        <v>#N/A</v>
      </c>
      <c r="Q111" s="78" t="e">
        <f t="shared" si="2"/>
        <v>#N/A</v>
      </c>
      <c r="R111" s="79">
        <f t="shared" si="3"/>
        <v>0</v>
      </c>
      <c r="S111" s="53"/>
    </row>
    <row r="112" spans="1:19" ht="14.4" customHeight="1">
      <c r="A112" s="41"/>
      <c r="B112" s="16"/>
      <c r="C112" s="29" t="e">
        <f>VLOOKUP($B112,Foglio1!$B$1:$D$166,2,FALSE)</f>
        <v>#N/A</v>
      </c>
      <c r="D112" s="29" t="e">
        <f>VLOOKUP($B112,Foglio1!$B$1:$D$166,3,FALSE)</f>
        <v>#N/A</v>
      </c>
      <c r="E112" s="8"/>
      <c r="F112" s="8"/>
      <c r="G112" s="8"/>
      <c r="H112" s="8"/>
      <c r="I112" s="8"/>
      <c r="J112" s="1"/>
      <c r="L112" s="60"/>
      <c r="M112" s="80" t="s">
        <v>213</v>
      </c>
      <c r="N112" s="80">
        <v>1</v>
      </c>
      <c r="O112" s="80" t="s">
        <v>122</v>
      </c>
      <c r="P112" s="24" t="e">
        <f>MATCH(Foglio1!B103,'Dichiarazione congruità'!B$11:B$196,0)</f>
        <v>#N/A</v>
      </c>
      <c r="Q112" s="78" t="e">
        <f t="shared" si="2"/>
        <v>#N/A</v>
      </c>
      <c r="R112" s="79">
        <f t="shared" si="3"/>
        <v>0</v>
      </c>
      <c r="S112" s="53"/>
    </row>
    <row r="113" spans="1:19" ht="14.4" customHeight="1">
      <c r="A113" s="41"/>
      <c r="B113" s="16"/>
      <c r="C113" s="29" t="e">
        <f>VLOOKUP($B113,Foglio1!$B$1:$D$166,2,FALSE)</f>
        <v>#N/A</v>
      </c>
      <c r="D113" s="29" t="e">
        <f>VLOOKUP($B113,Foglio1!$B$1:$D$166,3,FALSE)</f>
        <v>#N/A</v>
      </c>
      <c r="E113" s="8"/>
      <c r="F113" s="8"/>
      <c r="G113" s="8"/>
      <c r="H113" s="8"/>
      <c r="I113" s="8"/>
      <c r="J113" s="1"/>
      <c r="L113" s="60"/>
      <c r="M113" s="80" t="s">
        <v>214</v>
      </c>
      <c r="N113" s="80">
        <v>1</v>
      </c>
      <c r="O113" s="80" t="s">
        <v>121</v>
      </c>
      <c r="P113" s="24" t="e">
        <f>MATCH(Foglio1!B104,'Dichiarazione congruità'!B$11:B$196,0)</f>
        <v>#N/A</v>
      </c>
      <c r="Q113" s="78" t="e">
        <f t="shared" si="2"/>
        <v>#N/A</v>
      </c>
      <c r="R113" s="79">
        <f t="shared" si="3"/>
        <v>0</v>
      </c>
      <c r="S113" s="53"/>
    </row>
    <row r="114" spans="1:19" ht="14.4" customHeight="1">
      <c r="A114" s="41"/>
      <c r="B114" s="16"/>
      <c r="C114" s="29" t="e">
        <f>VLOOKUP($B114,Foglio1!$B$1:$D$166,2,FALSE)</f>
        <v>#N/A</v>
      </c>
      <c r="D114" s="29" t="e">
        <f>VLOOKUP($B114,Foglio1!$B$1:$D$166,3,FALSE)</f>
        <v>#N/A</v>
      </c>
      <c r="E114" s="8"/>
      <c r="F114" s="8"/>
      <c r="G114" s="8"/>
      <c r="H114" s="8"/>
      <c r="I114" s="8"/>
      <c r="J114" s="1"/>
      <c r="L114" s="60"/>
      <c r="M114" s="80" t="s">
        <v>123</v>
      </c>
      <c r="N114" s="80">
        <v>1</v>
      </c>
      <c r="O114" s="80" t="s">
        <v>121</v>
      </c>
      <c r="P114" s="24" t="e">
        <f>MATCH(Foglio1!B105,'Dichiarazione congruità'!B$11:B$196,0)</f>
        <v>#N/A</v>
      </c>
      <c r="Q114" s="78" t="e">
        <f t="shared" si="2"/>
        <v>#N/A</v>
      </c>
      <c r="R114" s="79">
        <f t="shared" si="3"/>
        <v>0</v>
      </c>
      <c r="S114" s="53"/>
    </row>
    <row r="115" spans="1:19" ht="14.4" customHeight="1">
      <c r="A115" s="41"/>
      <c r="B115" s="16"/>
      <c r="C115" s="29" t="e">
        <f>VLOOKUP($B115,Foglio1!$B$1:$D$166,2,FALSE)</f>
        <v>#N/A</v>
      </c>
      <c r="D115" s="29" t="e">
        <f>VLOOKUP($B115,Foglio1!$B$1:$D$166,3,FALSE)</f>
        <v>#N/A</v>
      </c>
      <c r="E115" s="8"/>
      <c r="F115" s="8"/>
      <c r="G115" s="8"/>
      <c r="H115" s="8"/>
      <c r="I115" s="8"/>
      <c r="J115" s="1"/>
      <c r="L115" s="60"/>
      <c r="M115" s="80" t="s">
        <v>124</v>
      </c>
      <c r="N115" s="80">
        <v>1</v>
      </c>
      <c r="O115" s="80" t="s">
        <v>122</v>
      </c>
      <c r="P115" s="24" t="e">
        <f>MATCH(Foglio1!B106,'Dichiarazione congruità'!B$11:B$196,0)</f>
        <v>#N/A</v>
      </c>
      <c r="Q115" s="78" t="e">
        <f t="shared" si="2"/>
        <v>#N/A</v>
      </c>
      <c r="R115" s="79">
        <f t="shared" si="3"/>
        <v>0</v>
      </c>
      <c r="S115" s="53"/>
    </row>
    <row r="116" spans="1:19" ht="14.4" customHeight="1">
      <c r="A116" s="41"/>
      <c r="B116" s="16"/>
      <c r="C116" s="29" t="e">
        <f>VLOOKUP($B116,Foglio1!$B$1:$D$166,2,FALSE)</f>
        <v>#N/A</v>
      </c>
      <c r="D116" s="29" t="e">
        <f>VLOOKUP($B116,Foglio1!$B$1:$D$166,3,FALSE)</f>
        <v>#N/A</v>
      </c>
      <c r="E116" s="8"/>
      <c r="F116" s="8"/>
      <c r="G116" s="8"/>
      <c r="H116" s="8"/>
      <c r="I116" s="8"/>
      <c r="J116" s="1"/>
      <c r="L116" s="60"/>
      <c r="M116" s="80" t="s">
        <v>125</v>
      </c>
      <c r="N116" s="80">
        <v>1</v>
      </c>
      <c r="O116" s="80" t="s">
        <v>122</v>
      </c>
      <c r="P116" s="24" t="e">
        <f>MATCH(Foglio1!B107,'Dichiarazione congruità'!B$11:B$196,0)</f>
        <v>#N/A</v>
      </c>
      <c r="Q116" s="78" t="e">
        <f t="shared" si="2"/>
        <v>#N/A</v>
      </c>
      <c r="R116" s="79">
        <f t="shared" si="3"/>
        <v>0</v>
      </c>
      <c r="S116" s="54"/>
    </row>
    <row r="117" spans="1:19" ht="14.4" customHeight="1">
      <c r="A117" s="41"/>
      <c r="B117" s="16"/>
      <c r="C117" s="29" t="e">
        <f>VLOOKUP($B117,Foglio1!$B$1:$D$166,2,FALSE)</f>
        <v>#N/A</v>
      </c>
      <c r="D117" s="29" t="e">
        <f>VLOOKUP($B117,Foglio1!$B$1:$D$166,3,FALSE)</f>
        <v>#N/A</v>
      </c>
      <c r="E117" s="8"/>
      <c r="F117" s="8"/>
      <c r="G117" s="8"/>
      <c r="H117" s="8"/>
      <c r="I117" s="8"/>
      <c r="J117" s="1"/>
      <c r="L117" s="60" t="s">
        <v>215</v>
      </c>
      <c r="M117" s="80" t="s">
        <v>126</v>
      </c>
      <c r="N117" s="80">
        <v>1</v>
      </c>
      <c r="O117" s="80" t="s">
        <v>127</v>
      </c>
      <c r="P117" s="24" t="e">
        <f>MATCH(Foglio1!B108,'Dichiarazione congruità'!B$11:B$196,0)</f>
        <v>#N/A</v>
      </c>
      <c r="Q117" s="24" t="e">
        <f t="shared" si="2"/>
        <v>#N/A</v>
      </c>
      <c r="R117" s="24">
        <f t="shared" si="3"/>
        <v>0</v>
      </c>
      <c r="S117" s="49" t="e">
        <f>IF(AND(P117&gt;0,P118&gt;0,P119&gt;0,P120&gt;0,P121&gt;0,P122&gt;0),"7","0")</f>
        <v>#N/A</v>
      </c>
    </row>
    <row r="118" spans="1:19" ht="14.4" customHeight="1">
      <c r="A118" s="41"/>
      <c r="B118" s="16"/>
      <c r="C118" s="29" t="e">
        <f>VLOOKUP($B118,Foglio1!$B$1:$D$166,2,FALSE)</f>
        <v>#N/A</v>
      </c>
      <c r="D118" s="29" t="e">
        <f>VLOOKUP($B118,Foglio1!$B$1:$D$166,3,FALSE)</f>
        <v>#N/A</v>
      </c>
      <c r="E118" s="8"/>
      <c r="F118" s="8"/>
      <c r="G118" s="8"/>
      <c r="H118" s="8"/>
      <c r="I118" s="8"/>
      <c r="J118" s="1"/>
      <c r="L118" s="60"/>
      <c r="M118" s="80" t="s">
        <v>216</v>
      </c>
      <c r="N118" s="80">
        <v>1</v>
      </c>
      <c r="O118" s="80" t="s">
        <v>128</v>
      </c>
      <c r="P118" s="24" t="e">
        <f>MATCH(Foglio1!B109,'Dichiarazione congruità'!B$11:B$196,0)</f>
        <v>#N/A</v>
      </c>
      <c r="Q118" s="78" t="e">
        <f t="shared" si="2"/>
        <v>#N/A</v>
      </c>
      <c r="R118" s="79">
        <f t="shared" si="3"/>
        <v>0</v>
      </c>
      <c r="S118" s="50"/>
    </row>
    <row r="119" spans="1:19" ht="14.4" customHeight="1">
      <c r="A119" s="41"/>
      <c r="B119" s="16"/>
      <c r="C119" s="29" t="e">
        <f>VLOOKUP($B119,Foglio1!$B$1:$D$166,2,FALSE)</f>
        <v>#N/A</v>
      </c>
      <c r="D119" s="29" t="e">
        <f>VLOOKUP($B119,Foglio1!$B$1:$D$166,3,FALSE)</f>
        <v>#N/A</v>
      </c>
      <c r="E119" s="8"/>
      <c r="F119" s="8"/>
      <c r="G119" s="8"/>
      <c r="H119" s="8"/>
      <c r="I119" s="8"/>
      <c r="J119" s="1"/>
      <c r="L119" s="60"/>
      <c r="M119" s="80" t="s">
        <v>217</v>
      </c>
      <c r="N119" s="80">
        <v>1</v>
      </c>
      <c r="O119" s="80" t="s">
        <v>128</v>
      </c>
      <c r="P119" s="24" t="e">
        <f>MATCH(Foglio1!B110,'Dichiarazione congruità'!B$11:B$196,0)</f>
        <v>#N/A</v>
      </c>
      <c r="Q119" s="78" t="e">
        <f t="shared" si="2"/>
        <v>#N/A</v>
      </c>
      <c r="R119" s="79">
        <f t="shared" si="3"/>
        <v>0</v>
      </c>
      <c r="S119" s="50"/>
    </row>
    <row r="120" spans="1:19" ht="14.4" customHeight="1">
      <c r="A120" s="41"/>
      <c r="B120" s="16"/>
      <c r="C120" s="29" t="e">
        <f>VLOOKUP($B120,Foglio1!$B$1:$D$166,2,FALSE)</f>
        <v>#N/A</v>
      </c>
      <c r="D120" s="29" t="e">
        <f>VLOOKUP($B120,Foglio1!$B$1:$D$166,3,FALSE)</f>
        <v>#N/A</v>
      </c>
      <c r="E120" s="8"/>
      <c r="F120" s="8"/>
      <c r="G120" s="8"/>
      <c r="H120" s="8"/>
      <c r="I120" s="8"/>
      <c r="J120" s="1"/>
      <c r="L120" s="60"/>
      <c r="M120" s="80" t="s">
        <v>218</v>
      </c>
      <c r="N120" s="80">
        <v>2</v>
      </c>
      <c r="O120" s="80" t="s">
        <v>129</v>
      </c>
      <c r="P120" s="24" t="e">
        <f>MATCH(Foglio1!B111,'Dichiarazione congruità'!B$11:B$196,0)</f>
        <v>#N/A</v>
      </c>
      <c r="Q120" s="78" t="e">
        <f t="shared" si="2"/>
        <v>#N/A</v>
      </c>
      <c r="R120" s="79">
        <f t="shared" si="3"/>
        <v>0</v>
      </c>
      <c r="S120" s="50"/>
    </row>
    <row r="121" spans="1:19" ht="14.4" customHeight="1">
      <c r="A121" s="41"/>
      <c r="B121" s="16"/>
      <c r="C121" s="29" t="e">
        <f>VLOOKUP($B121,Foglio1!$B$1:$D$166,2,FALSE)</f>
        <v>#N/A</v>
      </c>
      <c r="D121" s="29" t="e">
        <f>VLOOKUP($B121,Foglio1!$B$1:$D$166,3,FALSE)</f>
        <v>#N/A</v>
      </c>
      <c r="E121" s="8"/>
      <c r="F121" s="8"/>
      <c r="G121" s="8"/>
      <c r="H121" s="8"/>
      <c r="I121" s="8"/>
      <c r="J121" s="1"/>
      <c r="L121" s="60"/>
      <c r="M121" s="80" t="s">
        <v>219</v>
      </c>
      <c r="N121" s="80">
        <v>1</v>
      </c>
      <c r="O121" s="80" t="s">
        <v>128</v>
      </c>
      <c r="P121" s="24" t="e">
        <f>MATCH(Foglio1!B112,'Dichiarazione congruità'!B$11:B$196,0)</f>
        <v>#N/A</v>
      </c>
      <c r="Q121" s="78" t="e">
        <f t="shared" si="2"/>
        <v>#N/A</v>
      </c>
      <c r="R121" s="79">
        <f t="shared" si="3"/>
        <v>0</v>
      </c>
      <c r="S121" s="50"/>
    </row>
    <row r="122" spans="1:19" ht="14.4" customHeight="1">
      <c r="A122" s="41"/>
      <c r="B122" s="16"/>
      <c r="C122" s="29" t="e">
        <f>VLOOKUP($B122,Foglio1!$B$1:$D$166,2,FALSE)</f>
        <v>#N/A</v>
      </c>
      <c r="D122" s="29" t="e">
        <f>VLOOKUP($B122,Foglio1!$B$1:$D$166,3,FALSE)</f>
        <v>#N/A</v>
      </c>
      <c r="E122" s="8"/>
      <c r="F122" s="8"/>
      <c r="G122" s="8"/>
      <c r="H122" s="8"/>
      <c r="I122" s="8"/>
      <c r="J122" s="1"/>
      <c r="L122" s="60"/>
      <c r="M122" s="80" t="s">
        <v>220</v>
      </c>
      <c r="N122" s="80">
        <v>1</v>
      </c>
      <c r="O122" s="80" t="s">
        <v>130</v>
      </c>
      <c r="P122" s="24" t="e">
        <f>MATCH(Foglio1!B113,'Dichiarazione congruità'!B$11:B$196,0)</f>
        <v>#N/A</v>
      </c>
      <c r="Q122" s="78" t="e">
        <f t="shared" si="2"/>
        <v>#N/A</v>
      </c>
      <c r="R122" s="79">
        <f t="shared" si="3"/>
        <v>0</v>
      </c>
      <c r="S122" s="51"/>
    </row>
    <row r="123" spans="1:19" ht="14.4" customHeight="1">
      <c r="A123" s="41"/>
      <c r="B123" s="16"/>
      <c r="C123" s="29" t="e">
        <f>VLOOKUP($B123,Foglio1!$B$1:$D$166,2,FALSE)</f>
        <v>#N/A</v>
      </c>
      <c r="D123" s="29" t="e">
        <f>VLOOKUP($B123,Foglio1!$B$1:$D$166,3,FALSE)</f>
        <v>#N/A</v>
      </c>
      <c r="E123" s="8"/>
      <c r="F123" s="8"/>
      <c r="G123" s="8"/>
      <c r="H123" s="8"/>
      <c r="I123" s="8"/>
      <c r="J123" s="1"/>
      <c r="L123" s="58" t="s">
        <v>221</v>
      </c>
      <c r="M123" s="82" t="s">
        <v>222</v>
      </c>
      <c r="N123" s="82">
        <v>1</v>
      </c>
      <c r="O123" s="82" t="s">
        <v>131</v>
      </c>
      <c r="P123" s="24" t="e">
        <f>MATCH(Foglio1!B114,'Dichiarazione congruità'!B$11:B$196,0)</f>
        <v>#N/A</v>
      </c>
      <c r="Q123" s="24" t="e">
        <f t="shared" si="2"/>
        <v>#N/A</v>
      </c>
      <c r="R123" s="24">
        <f t="shared" si="3"/>
        <v>0</v>
      </c>
      <c r="S123" s="52" t="e">
        <f>IF(AND(P123&gt;0,P124&gt;0,P125&gt;0),"6","0")</f>
        <v>#N/A</v>
      </c>
    </row>
    <row r="124" spans="1:19" ht="14.4" customHeight="1">
      <c r="A124" s="41"/>
      <c r="B124" s="16"/>
      <c r="C124" s="29" t="e">
        <f>VLOOKUP($B124,Foglio1!$B$1:$D$166,2,FALSE)</f>
        <v>#N/A</v>
      </c>
      <c r="D124" s="29" t="e">
        <f>VLOOKUP($B124,Foglio1!$B$1:$D$166,3,FALSE)</f>
        <v>#N/A</v>
      </c>
      <c r="E124" s="8"/>
      <c r="F124" s="8"/>
      <c r="G124" s="8"/>
      <c r="H124" s="8"/>
      <c r="I124" s="8"/>
      <c r="J124" s="1"/>
      <c r="L124" s="58"/>
      <c r="M124" s="82" t="s">
        <v>223</v>
      </c>
      <c r="N124" s="82">
        <v>2</v>
      </c>
      <c r="O124" s="82" t="s">
        <v>77</v>
      </c>
      <c r="P124" s="24" t="e">
        <f>MATCH(Foglio1!B115,'Dichiarazione congruità'!B$11:B$196,0)</f>
        <v>#N/A</v>
      </c>
      <c r="Q124" s="78" t="e">
        <f t="shared" si="2"/>
        <v>#N/A</v>
      </c>
      <c r="R124" s="79">
        <f t="shared" si="3"/>
        <v>0</v>
      </c>
      <c r="S124" s="53"/>
    </row>
    <row r="125" spans="1:19" ht="14.4" customHeight="1">
      <c r="A125" s="41"/>
      <c r="B125" s="16"/>
      <c r="C125" s="29" t="e">
        <f>VLOOKUP($B125,Foglio1!$B$1:$D$166,2,FALSE)</f>
        <v>#N/A</v>
      </c>
      <c r="D125" s="29" t="e">
        <f>VLOOKUP($B125,Foglio1!$B$1:$D$166,3,FALSE)</f>
        <v>#N/A</v>
      </c>
      <c r="E125" s="8"/>
      <c r="F125" s="8"/>
      <c r="G125" s="8"/>
      <c r="H125" s="8"/>
      <c r="I125" s="8"/>
      <c r="J125" s="1"/>
      <c r="L125" s="58"/>
      <c r="M125" s="82" t="s">
        <v>224</v>
      </c>
      <c r="N125" s="82">
        <v>3</v>
      </c>
      <c r="O125" s="82" t="s">
        <v>131</v>
      </c>
      <c r="P125" s="24" t="e">
        <f>MATCH(Foglio1!B116,'Dichiarazione congruità'!B$11:B$196,0)</f>
        <v>#N/A</v>
      </c>
      <c r="Q125" s="78" t="e">
        <f t="shared" si="2"/>
        <v>#N/A</v>
      </c>
      <c r="R125" s="79">
        <f t="shared" si="3"/>
        <v>0</v>
      </c>
      <c r="S125" s="54"/>
    </row>
    <row r="126" spans="1:19" ht="14.4" customHeight="1">
      <c r="A126" s="41"/>
      <c r="B126" s="16"/>
      <c r="C126" s="29" t="e">
        <f>VLOOKUP($B126,Foglio1!$B$1:$D$166,2,FALSE)</f>
        <v>#N/A</v>
      </c>
      <c r="D126" s="29" t="e">
        <f>VLOOKUP($B126,Foglio1!$B$1:$D$166,3,FALSE)</f>
        <v>#N/A</v>
      </c>
      <c r="E126" s="8"/>
      <c r="F126" s="8"/>
      <c r="G126" s="8"/>
      <c r="H126" s="8"/>
      <c r="I126" s="8"/>
      <c r="J126" s="1"/>
      <c r="L126" s="26" t="s">
        <v>281</v>
      </c>
      <c r="M126" s="84" t="s">
        <v>10</v>
      </c>
      <c r="N126" s="84" t="s">
        <v>11</v>
      </c>
      <c r="O126" s="84" t="s">
        <v>59</v>
      </c>
      <c r="P126" s="24"/>
      <c r="Q126" s="24"/>
      <c r="R126" s="24">
        <f t="shared" si="3"/>
        <v>0</v>
      </c>
      <c r="S126" s="27"/>
    </row>
    <row r="127" spans="1:19" ht="14.4" customHeight="1">
      <c r="A127" s="41"/>
      <c r="B127" s="16"/>
      <c r="C127" s="29" t="e">
        <f>VLOOKUP($B127,Foglio1!$B$1:$D$166,2,FALSE)</f>
        <v>#N/A</v>
      </c>
      <c r="D127" s="29" t="e">
        <f>VLOOKUP($B127,Foglio1!$B$1:$D$166,3,FALSE)</f>
        <v>#N/A</v>
      </c>
      <c r="E127" s="8"/>
      <c r="F127" s="8"/>
      <c r="G127" s="8"/>
      <c r="H127" s="8"/>
      <c r="I127" s="8"/>
      <c r="J127" s="1"/>
      <c r="L127" s="58" t="s">
        <v>134</v>
      </c>
      <c r="M127" s="82" t="s">
        <v>226</v>
      </c>
      <c r="N127" s="82">
        <v>1</v>
      </c>
      <c r="O127" s="82" t="s">
        <v>83</v>
      </c>
      <c r="P127" s="24" t="e">
        <f>MATCH(Foglio1!B118,'Dichiarazione congruità'!B$11:B$196,0)</f>
        <v>#N/A</v>
      </c>
      <c r="Q127" s="24" t="e">
        <f t="shared" si="2"/>
        <v>#N/A</v>
      </c>
      <c r="R127" s="24">
        <f t="shared" si="3"/>
        <v>0</v>
      </c>
      <c r="S127" s="46" t="e">
        <f>IF(AND(P127&gt;0,P128&gt;0,P129&gt;0,P130&gt;0,P131&gt;0),"8","0")</f>
        <v>#N/A</v>
      </c>
    </row>
    <row r="128" spans="1:19" ht="14.4" customHeight="1">
      <c r="A128" s="41"/>
      <c r="B128" s="16"/>
      <c r="C128" s="29" t="e">
        <f>VLOOKUP($B128,Foglio1!$B$1:$D$166,2,FALSE)</f>
        <v>#N/A</v>
      </c>
      <c r="D128" s="29" t="e">
        <f>VLOOKUP($B128,Foglio1!$B$1:$D$166,3,FALSE)</f>
        <v>#N/A</v>
      </c>
      <c r="E128" s="8"/>
      <c r="F128" s="8"/>
      <c r="G128" s="8"/>
      <c r="H128" s="8"/>
      <c r="I128" s="8"/>
      <c r="J128" s="1"/>
      <c r="L128" s="58"/>
      <c r="M128" s="82" t="s">
        <v>227</v>
      </c>
      <c r="N128" s="82">
        <v>1</v>
      </c>
      <c r="O128" s="82" t="s">
        <v>83</v>
      </c>
      <c r="P128" s="24" t="e">
        <f>MATCH(Foglio1!B119,'Dichiarazione congruità'!B$11:B$196,0)</f>
        <v>#N/A</v>
      </c>
      <c r="Q128" s="78" t="e">
        <f t="shared" si="2"/>
        <v>#N/A</v>
      </c>
      <c r="R128" s="79">
        <f t="shared" si="3"/>
        <v>0</v>
      </c>
      <c r="S128" s="47"/>
    </row>
    <row r="129" spans="1:19" ht="14.4" customHeight="1">
      <c r="A129" s="41"/>
      <c r="B129" s="16"/>
      <c r="C129" s="29" t="e">
        <f>VLOOKUP($B129,Foglio1!$B$1:$D$166,2,FALSE)</f>
        <v>#N/A</v>
      </c>
      <c r="D129" s="29" t="e">
        <f>VLOOKUP($B129,Foglio1!$B$1:$D$166,3,FALSE)</f>
        <v>#N/A</v>
      </c>
      <c r="E129" s="8"/>
      <c r="F129" s="8"/>
      <c r="G129" s="8"/>
      <c r="H129" s="8"/>
      <c r="I129" s="8"/>
      <c r="J129" s="1"/>
      <c r="L129" s="58"/>
      <c r="M129" s="82" t="s">
        <v>225</v>
      </c>
      <c r="N129" s="82">
        <v>3</v>
      </c>
      <c r="O129" s="82" t="s">
        <v>83</v>
      </c>
      <c r="P129" s="24" t="e">
        <f>MATCH(Foglio1!B120,'Dichiarazione congruità'!B$11:B$196,0)</f>
        <v>#N/A</v>
      </c>
      <c r="Q129" s="78" t="e">
        <f t="shared" si="2"/>
        <v>#N/A</v>
      </c>
      <c r="R129" s="79">
        <f t="shared" si="3"/>
        <v>0</v>
      </c>
      <c r="S129" s="47"/>
    </row>
    <row r="130" spans="1:19" ht="14.4" customHeight="1">
      <c r="A130" s="41"/>
      <c r="B130" s="16"/>
      <c r="C130" s="29" t="e">
        <f>VLOOKUP($B130,Foglio1!$B$1:$D$166,2,FALSE)</f>
        <v>#N/A</v>
      </c>
      <c r="D130" s="29" t="e">
        <f>VLOOKUP($B130,Foglio1!$B$1:$D$166,3,FALSE)</f>
        <v>#N/A</v>
      </c>
      <c r="E130" s="8"/>
      <c r="F130" s="8"/>
      <c r="G130" s="8"/>
      <c r="H130" s="8"/>
      <c r="I130" s="8"/>
      <c r="J130" s="1"/>
      <c r="L130" s="58"/>
      <c r="M130" s="82" t="s">
        <v>135</v>
      </c>
      <c r="N130" s="82">
        <v>2</v>
      </c>
      <c r="O130" s="82" t="s">
        <v>83</v>
      </c>
      <c r="P130" s="24" t="e">
        <f>MATCH(Foglio1!B121,'Dichiarazione congruità'!B$11:B$196,0)</f>
        <v>#N/A</v>
      </c>
      <c r="Q130" s="78" t="e">
        <f t="shared" si="2"/>
        <v>#N/A</v>
      </c>
      <c r="R130" s="79">
        <f t="shared" si="3"/>
        <v>0</v>
      </c>
      <c r="S130" s="47"/>
    </row>
    <row r="131" spans="1:19" ht="14.4" customHeight="1">
      <c r="A131" s="41"/>
      <c r="B131" s="16"/>
      <c r="C131" s="29" t="e">
        <f>VLOOKUP($B131,Foglio1!$B$1:$D$166,2,FALSE)</f>
        <v>#N/A</v>
      </c>
      <c r="D131" s="29" t="e">
        <f>VLOOKUP($B131,Foglio1!$B$1:$D$166,3,FALSE)</f>
        <v>#N/A</v>
      </c>
      <c r="E131" s="8"/>
      <c r="F131" s="8"/>
      <c r="G131" s="8"/>
      <c r="H131" s="8"/>
      <c r="I131" s="8"/>
      <c r="J131" s="1"/>
      <c r="L131" s="58"/>
      <c r="M131" s="82" t="s">
        <v>136</v>
      </c>
      <c r="N131" s="82">
        <v>1</v>
      </c>
      <c r="O131" s="82" t="s">
        <v>83</v>
      </c>
      <c r="P131" s="24" t="e">
        <f>MATCH(Foglio1!B122,'Dichiarazione congruità'!B$11:B$196,0)</f>
        <v>#N/A</v>
      </c>
      <c r="Q131" s="78" t="e">
        <f t="shared" si="2"/>
        <v>#N/A</v>
      </c>
      <c r="R131" s="79">
        <f t="shared" si="3"/>
        <v>0</v>
      </c>
      <c r="S131" s="48"/>
    </row>
    <row r="132" spans="1:19" ht="14.4" customHeight="1">
      <c r="A132" s="41"/>
      <c r="B132" s="16"/>
      <c r="C132" s="29" t="e">
        <f>VLOOKUP($B132,Foglio1!$B$1:$D$166,2,FALSE)</f>
        <v>#N/A</v>
      </c>
      <c r="D132" s="29" t="e">
        <f>VLOOKUP($B132,Foglio1!$B$1:$D$166,3,FALSE)</f>
        <v>#N/A</v>
      </c>
      <c r="E132" s="8"/>
      <c r="F132" s="8"/>
      <c r="G132" s="8"/>
      <c r="H132" s="8"/>
      <c r="I132" s="8"/>
      <c r="J132" s="1"/>
      <c r="L132" s="58" t="s">
        <v>228</v>
      </c>
      <c r="M132" s="82" t="s">
        <v>230</v>
      </c>
      <c r="N132" s="82">
        <v>2</v>
      </c>
      <c r="O132" s="82" t="s">
        <v>229</v>
      </c>
      <c r="P132" s="24" t="e">
        <f>MATCH(Foglio1!B123,'Dichiarazione congruità'!B$11:B$196,0)</f>
        <v>#N/A</v>
      </c>
      <c r="Q132" s="24" t="e">
        <f t="shared" si="2"/>
        <v>#N/A</v>
      </c>
      <c r="R132" s="24">
        <f t="shared" si="3"/>
        <v>0</v>
      </c>
      <c r="S132" s="49" t="e">
        <f>IF(AND(P132&gt;0,P133&gt;0,P134&gt;0,P135&gt;0,P136&gt;0,P137&gt;0),"7","0")</f>
        <v>#N/A</v>
      </c>
    </row>
    <row r="133" spans="1:19" ht="14.4" customHeight="1">
      <c r="A133" s="41"/>
      <c r="B133" s="16"/>
      <c r="C133" s="29" t="e">
        <f>VLOOKUP($B133,Foglio1!$B$1:$D$166,2,FALSE)</f>
        <v>#N/A</v>
      </c>
      <c r="D133" s="29" t="e">
        <f>VLOOKUP($B133,Foglio1!$B$1:$D$166,3,FALSE)</f>
        <v>#N/A</v>
      </c>
      <c r="E133" s="8"/>
      <c r="F133" s="8"/>
      <c r="G133" s="8"/>
      <c r="H133" s="8"/>
      <c r="I133" s="8"/>
      <c r="J133" s="1"/>
      <c r="L133" s="58"/>
      <c r="M133" s="82" t="s">
        <v>231</v>
      </c>
      <c r="N133" s="82">
        <v>1</v>
      </c>
      <c r="O133" s="82" t="s">
        <v>229</v>
      </c>
      <c r="P133" s="24" t="e">
        <f>MATCH(Foglio1!B124,'Dichiarazione congruità'!B$11:B$196,0)</f>
        <v>#N/A</v>
      </c>
      <c r="Q133" s="78" t="e">
        <f t="shared" si="2"/>
        <v>#N/A</v>
      </c>
      <c r="R133" s="79">
        <f t="shared" si="3"/>
        <v>0</v>
      </c>
      <c r="S133" s="50"/>
    </row>
    <row r="134" spans="1:19" ht="14.4" customHeight="1">
      <c r="A134" s="41"/>
      <c r="B134" s="16"/>
      <c r="C134" s="29" t="e">
        <f>VLOOKUP($B134,Foglio1!$B$1:$D$166,2,FALSE)</f>
        <v>#N/A</v>
      </c>
      <c r="D134" s="29" t="e">
        <f>VLOOKUP($B134,Foglio1!$B$1:$D$166,3,FALSE)</f>
        <v>#N/A</v>
      </c>
      <c r="E134" s="8"/>
      <c r="F134" s="8"/>
      <c r="G134" s="8"/>
      <c r="H134" s="8"/>
      <c r="I134" s="8"/>
      <c r="J134" s="1"/>
      <c r="L134" s="58"/>
      <c r="M134" s="82" t="s">
        <v>232</v>
      </c>
      <c r="N134" s="82">
        <v>1</v>
      </c>
      <c r="O134" s="82" t="s">
        <v>229</v>
      </c>
      <c r="P134" s="24" t="e">
        <f>MATCH(Foglio1!B125,'Dichiarazione congruità'!B$11:B$196,0)</f>
        <v>#N/A</v>
      </c>
      <c r="Q134" s="78" t="e">
        <f t="shared" si="2"/>
        <v>#N/A</v>
      </c>
      <c r="R134" s="79">
        <f t="shared" si="3"/>
        <v>0</v>
      </c>
      <c r="S134" s="50"/>
    </row>
    <row r="135" spans="1:19" ht="14.4" customHeight="1">
      <c r="A135" s="41"/>
      <c r="B135" s="16"/>
      <c r="C135" s="29" t="e">
        <f>VLOOKUP($B135,Foglio1!$B$1:$D$166,2,FALSE)</f>
        <v>#N/A</v>
      </c>
      <c r="D135" s="29" t="e">
        <f>VLOOKUP($B135,Foglio1!$B$1:$D$166,3,FALSE)</f>
        <v>#N/A</v>
      </c>
      <c r="E135" s="8"/>
      <c r="F135" s="8"/>
      <c r="G135" s="8"/>
      <c r="H135" s="8"/>
      <c r="I135" s="8"/>
      <c r="J135" s="1"/>
      <c r="L135" s="58"/>
      <c r="M135" s="82" t="s">
        <v>233</v>
      </c>
      <c r="N135" s="82">
        <v>1</v>
      </c>
      <c r="O135" s="82" t="s">
        <v>229</v>
      </c>
      <c r="P135" s="24" t="e">
        <f>MATCH(Foglio1!B126,'Dichiarazione congruità'!B$11:B$196,0)</f>
        <v>#N/A</v>
      </c>
      <c r="Q135" s="78" t="e">
        <f t="shared" si="2"/>
        <v>#N/A</v>
      </c>
      <c r="R135" s="79">
        <f t="shared" si="3"/>
        <v>0</v>
      </c>
      <c r="S135" s="50"/>
    </row>
    <row r="136" spans="1:19" ht="14.4" customHeight="1">
      <c r="A136" s="41"/>
      <c r="B136" s="16"/>
      <c r="C136" s="29" t="e">
        <f>VLOOKUP($B136,Foglio1!$B$1:$D$166,2,FALSE)</f>
        <v>#N/A</v>
      </c>
      <c r="D136" s="29" t="e">
        <f>VLOOKUP($B136,Foglio1!$B$1:$D$166,3,FALSE)</f>
        <v>#N/A</v>
      </c>
      <c r="E136" s="8"/>
      <c r="F136" s="8"/>
      <c r="G136" s="8"/>
      <c r="H136" s="8"/>
      <c r="I136" s="8"/>
      <c r="J136" s="1"/>
      <c r="L136" s="58"/>
      <c r="M136" s="82" t="s">
        <v>234</v>
      </c>
      <c r="N136" s="82">
        <v>1</v>
      </c>
      <c r="O136" s="82" t="s">
        <v>229</v>
      </c>
      <c r="P136" s="24" t="e">
        <f>MATCH(Foglio1!B127,'Dichiarazione congruità'!B$11:B$196,0)</f>
        <v>#N/A</v>
      </c>
      <c r="Q136" s="78" t="e">
        <f t="shared" si="2"/>
        <v>#N/A</v>
      </c>
      <c r="R136" s="79">
        <f t="shared" si="3"/>
        <v>0</v>
      </c>
      <c r="S136" s="50"/>
    </row>
    <row r="137" spans="1:19" ht="14.4" customHeight="1">
      <c r="A137" s="41"/>
      <c r="B137" s="16"/>
      <c r="C137" s="29" t="e">
        <f>VLOOKUP($B137,Foglio1!$B$1:$D$166,2,FALSE)</f>
        <v>#N/A</v>
      </c>
      <c r="D137" s="29" t="e">
        <f>VLOOKUP($B137,Foglio1!$B$1:$D$166,3,FALSE)</f>
        <v>#N/A</v>
      </c>
      <c r="E137" s="8"/>
      <c r="F137" s="8"/>
      <c r="G137" s="8"/>
      <c r="H137" s="8"/>
      <c r="I137" s="8"/>
      <c r="J137" s="1"/>
      <c r="L137" s="58"/>
      <c r="M137" s="82" t="s">
        <v>235</v>
      </c>
      <c r="N137" s="82">
        <v>1</v>
      </c>
      <c r="O137" s="82" t="s">
        <v>229</v>
      </c>
      <c r="P137" s="24" t="e">
        <f>MATCH(Foglio1!B128,'Dichiarazione congruità'!B$11:B$196,0)</f>
        <v>#N/A</v>
      </c>
      <c r="Q137" s="78" t="e">
        <f t="shared" si="2"/>
        <v>#N/A</v>
      </c>
      <c r="R137" s="79">
        <f t="shared" si="3"/>
        <v>0</v>
      </c>
      <c r="S137" s="51"/>
    </row>
    <row r="138" spans="1:19" ht="14.4" customHeight="1">
      <c r="A138" s="41"/>
      <c r="B138" s="16"/>
      <c r="C138" s="29" t="e">
        <f>VLOOKUP($B138,Foglio1!$B$1:$D$166,2,FALSE)</f>
        <v>#N/A</v>
      </c>
      <c r="D138" s="29" t="e">
        <f>VLOOKUP($B138,Foglio1!$B$1:$D$166,3,FALSE)</f>
        <v>#N/A</v>
      </c>
      <c r="E138" s="8"/>
      <c r="F138" s="8"/>
      <c r="G138" s="8"/>
      <c r="H138" s="8"/>
      <c r="I138" s="8"/>
      <c r="L138" s="59" t="s">
        <v>236</v>
      </c>
      <c r="M138" s="85" t="s">
        <v>237</v>
      </c>
      <c r="N138" s="85">
        <v>4</v>
      </c>
      <c r="O138" s="85" t="s">
        <v>86</v>
      </c>
      <c r="P138" s="24" t="e">
        <f>MATCH(Foglio1!B129,'Dichiarazione congruità'!B$11:B$196,0)</f>
        <v>#N/A</v>
      </c>
      <c r="Q138" s="24" t="e">
        <f t="shared" si="2"/>
        <v>#N/A</v>
      </c>
      <c r="R138" s="24">
        <f t="shared" si="3"/>
        <v>0</v>
      </c>
      <c r="S138" s="46" t="e">
        <f>IF(AND(P138&gt;0,P139&gt;0,P140&gt;0,P141&gt;0,P142&gt;0),"9","0")</f>
        <v>#N/A</v>
      </c>
    </row>
    <row r="139" spans="1:19" ht="14.4" customHeight="1">
      <c r="A139" s="41"/>
      <c r="B139" s="16"/>
      <c r="C139" s="29" t="e">
        <f>VLOOKUP($B139,Foglio1!$B$1:$D$166,2,FALSE)</f>
        <v>#N/A</v>
      </c>
      <c r="D139" s="29" t="e">
        <f>VLOOKUP($B139,Foglio1!$B$1:$D$166,3,FALSE)</f>
        <v>#N/A</v>
      </c>
      <c r="E139" s="8"/>
      <c r="F139" s="8"/>
      <c r="G139" s="8"/>
      <c r="H139" s="8"/>
      <c r="I139" s="8"/>
      <c r="L139" s="59"/>
      <c r="M139" s="85" t="s">
        <v>238</v>
      </c>
      <c r="N139" s="85">
        <v>1</v>
      </c>
      <c r="O139" s="85" t="s">
        <v>86</v>
      </c>
      <c r="P139" s="24" t="e">
        <f>MATCH(Foglio1!B130,'Dichiarazione congruità'!B$11:B$196,0)</f>
        <v>#N/A</v>
      </c>
      <c r="Q139" s="78" t="e">
        <f t="shared" si="2"/>
        <v>#N/A</v>
      </c>
      <c r="R139" s="79">
        <f t="shared" si="3"/>
        <v>0</v>
      </c>
      <c r="S139" s="47"/>
    </row>
    <row r="140" spans="1:19" ht="14.4" customHeight="1">
      <c r="A140" s="41"/>
      <c r="B140" s="16"/>
      <c r="C140" s="29" t="e">
        <f>VLOOKUP($B140,Foglio1!$B$1:$D$166,2,FALSE)</f>
        <v>#N/A</v>
      </c>
      <c r="D140" s="29" t="e">
        <f>VLOOKUP($B140,Foglio1!$B$1:$D$166,3,FALSE)</f>
        <v>#N/A</v>
      </c>
      <c r="E140" s="8"/>
      <c r="F140" s="8"/>
      <c r="G140" s="8"/>
      <c r="H140" s="8"/>
      <c r="I140" s="8"/>
      <c r="J140" s="1"/>
      <c r="L140" s="59"/>
      <c r="M140" s="85" t="s">
        <v>239</v>
      </c>
      <c r="N140" s="85">
        <v>1</v>
      </c>
      <c r="O140" s="85" t="s">
        <v>139</v>
      </c>
      <c r="P140" s="24" t="e">
        <f>MATCH(Foglio1!B131,'Dichiarazione congruità'!B$11:B$196,0)</f>
        <v>#N/A</v>
      </c>
      <c r="Q140" s="78" t="e">
        <f t="shared" ref="Q140:Q159" si="4">IF(P140&gt;0,N140,"0")</f>
        <v>#N/A</v>
      </c>
      <c r="R140" s="79">
        <f t="shared" ref="R140:R175" si="5">_xlfn.IFNA(Q140,0)</f>
        <v>0</v>
      </c>
      <c r="S140" s="47"/>
    </row>
    <row r="141" spans="1:19" ht="14.4" customHeight="1">
      <c r="A141" s="41"/>
      <c r="B141" s="16"/>
      <c r="C141" s="29" t="e">
        <f>VLOOKUP($B141,Foglio1!$B$1:$D$166,2,FALSE)</f>
        <v>#N/A</v>
      </c>
      <c r="D141" s="29" t="e">
        <f>VLOOKUP($B141,Foglio1!$B$1:$D$166,3,FALSE)</f>
        <v>#N/A</v>
      </c>
      <c r="E141" s="8"/>
      <c r="F141" s="8"/>
      <c r="G141" s="8"/>
      <c r="H141" s="8"/>
      <c r="I141" s="8"/>
      <c r="J141" s="1"/>
      <c r="L141" s="59"/>
      <c r="M141" s="85" t="s">
        <v>240</v>
      </c>
      <c r="N141" s="85">
        <v>2</v>
      </c>
      <c r="O141" s="85" t="s">
        <v>86</v>
      </c>
      <c r="P141" s="24" t="e">
        <f>MATCH(Foglio1!B132,'Dichiarazione congruità'!B$11:B$196,0)</f>
        <v>#N/A</v>
      </c>
      <c r="Q141" s="78" t="e">
        <f t="shared" si="4"/>
        <v>#N/A</v>
      </c>
      <c r="R141" s="79">
        <f t="shared" si="5"/>
        <v>0</v>
      </c>
      <c r="S141" s="47"/>
    </row>
    <row r="142" spans="1:19" ht="14.4" customHeight="1">
      <c r="A142" s="41"/>
      <c r="B142" s="16"/>
      <c r="C142" s="29" t="e">
        <f>VLOOKUP($B142,Foglio1!$B$1:$D$166,2,FALSE)</f>
        <v>#N/A</v>
      </c>
      <c r="D142" s="29" t="e">
        <f>VLOOKUP($B142,Foglio1!$B$1:$D$166,3,FALSE)</f>
        <v>#N/A</v>
      </c>
      <c r="E142" s="8"/>
      <c r="F142" s="8"/>
      <c r="G142" s="8"/>
      <c r="H142" s="8"/>
      <c r="I142" s="8"/>
      <c r="J142" s="19"/>
      <c r="L142" s="59"/>
      <c r="M142" s="85" t="s">
        <v>241</v>
      </c>
      <c r="N142" s="85">
        <v>1</v>
      </c>
      <c r="O142" s="85" t="s">
        <v>139</v>
      </c>
      <c r="P142" s="24" t="e">
        <f>MATCH(Foglio1!B133,'Dichiarazione congruità'!B$11:B$196,0)</f>
        <v>#N/A</v>
      </c>
      <c r="Q142" s="78" t="e">
        <f t="shared" si="4"/>
        <v>#N/A</v>
      </c>
      <c r="R142" s="79">
        <f t="shared" si="5"/>
        <v>0</v>
      </c>
      <c r="S142" s="48"/>
    </row>
    <row r="143" spans="1:19" ht="14.4" customHeight="1">
      <c r="A143" s="41"/>
      <c r="B143" s="16"/>
      <c r="C143" s="29" t="e">
        <f>VLOOKUP($B143,Foglio1!$B$1:$D$166,2,FALSE)</f>
        <v>#N/A</v>
      </c>
      <c r="D143" s="29" t="e">
        <f>VLOOKUP($B143,Foglio1!$B$1:$D$166,3,FALSE)</f>
        <v>#N/A</v>
      </c>
      <c r="E143" s="8"/>
      <c r="F143" s="8"/>
      <c r="G143" s="8"/>
      <c r="H143" s="8"/>
      <c r="I143" s="8"/>
      <c r="L143" s="59" t="s">
        <v>242</v>
      </c>
      <c r="M143" s="85" t="s">
        <v>243</v>
      </c>
      <c r="N143" s="85">
        <v>1</v>
      </c>
      <c r="O143" s="85" t="s">
        <v>84</v>
      </c>
      <c r="P143" s="24" t="e">
        <f>MATCH(Foglio1!B134,'Dichiarazione congruità'!B$11:B$196,0)</f>
        <v>#N/A</v>
      </c>
      <c r="Q143" s="24" t="e">
        <f t="shared" si="4"/>
        <v>#N/A</v>
      </c>
      <c r="R143" s="24">
        <f t="shared" si="5"/>
        <v>0</v>
      </c>
      <c r="S143" s="52" t="e">
        <f>IF(AND(P143&gt;0,P144&gt;0,P145&gt;0,P146&gt;0,P147&gt;0,P148&gt;0,P149&gt;0),"13","0")</f>
        <v>#N/A</v>
      </c>
    </row>
    <row r="144" spans="1:19" ht="14.4" customHeight="1">
      <c r="A144" s="41"/>
      <c r="B144" s="16"/>
      <c r="C144" s="29" t="e">
        <f>VLOOKUP($B144,Foglio1!$B$1:$D$166,2,FALSE)</f>
        <v>#N/A</v>
      </c>
      <c r="D144" s="29" t="e">
        <f>VLOOKUP($B144,Foglio1!$B$1:$D$166,3,FALSE)</f>
        <v>#N/A</v>
      </c>
      <c r="E144" s="8"/>
      <c r="F144" s="8"/>
      <c r="G144" s="8"/>
      <c r="H144" s="8"/>
      <c r="I144" s="8"/>
      <c r="J144" s="1"/>
      <c r="L144" s="59"/>
      <c r="M144" s="85" t="s">
        <v>244</v>
      </c>
      <c r="N144" s="85">
        <v>2</v>
      </c>
      <c r="O144" s="85" t="s">
        <v>84</v>
      </c>
      <c r="P144" s="24" t="e">
        <f>MATCH(Foglio1!B135,'Dichiarazione congruità'!B$11:B$196,0)</f>
        <v>#N/A</v>
      </c>
      <c r="Q144" s="78" t="e">
        <f t="shared" si="4"/>
        <v>#N/A</v>
      </c>
      <c r="R144" s="79">
        <f t="shared" si="5"/>
        <v>0</v>
      </c>
      <c r="S144" s="53"/>
    </row>
    <row r="145" spans="1:19" ht="14.4" customHeight="1">
      <c r="A145" s="41"/>
      <c r="B145" s="16"/>
      <c r="C145" s="29" t="e">
        <f>VLOOKUP($B145,Foglio1!$B$1:$D$166,2,FALSE)</f>
        <v>#N/A</v>
      </c>
      <c r="D145" s="29" t="e">
        <f>VLOOKUP($B145,Foglio1!$B$1:$D$166,3,FALSE)</f>
        <v>#N/A</v>
      </c>
      <c r="E145" s="8"/>
      <c r="F145" s="8"/>
      <c r="G145" s="8"/>
      <c r="H145" s="8"/>
      <c r="I145" s="8"/>
      <c r="J145" s="1"/>
      <c r="L145" s="59"/>
      <c r="M145" s="85" t="s">
        <v>245</v>
      </c>
      <c r="N145" s="85">
        <v>3</v>
      </c>
      <c r="O145" s="85" t="s">
        <v>84</v>
      </c>
      <c r="P145" s="24" t="e">
        <f>MATCH(Foglio1!B136,'Dichiarazione congruità'!B$11:B$196,0)</f>
        <v>#N/A</v>
      </c>
      <c r="Q145" s="78" t="e">
        <f t="shared" si="4"/>
        <v>#N/A</v>
      </c>
      <c r="R145" s="79">
        <f t="shared" si="5"/>
        <v>0</v>
      </c>
      <c r="S145" s="53"/>
    </row>
    <row r="146" spans="1:19" ht="14.4" customHeight="1">
      <c r="A146" s="41"/>
      <c r="B146" s="16"/>
      <c r="C146" s="29" t="e">
        <f>VLOOKUP($B146,Foglio1!$B$1:$D$166,2,FALSE)</f>
        <v>#N/A</v>
      </c>
      <c r="D146" s="29" t="e">
        <f>VLOOKUP($B146,Foglio1!$B$1:$D$166,3,FALSE)</f>
        <v>#N/A</v>
      </c>
      <c r="E146" s="8"/>
      <c r="F146" s="8"/>
      <c r="G146" s="8"/>
      <c r="H146" s="8"/>
      <c r="I146" s="8"/>
      <c r="L146" s="59"/>
      <c r="M146" s="85" t="s">
        <v>246</v>
      </c>
      <c r="N146" s="85">
        <v>1</v>
      </c>
      <c r="O146" s="85" t="s">
        <v>247</v>
      </c>
      <c r="P146" s="24" t="e">
        <f>MATCH(Foglio1!B137,'Dichiarazione congruità'!B$11:B$196,0)</f>
        <v>#N/A</v>
      </c>
      <c r="Q146" s="78" t="e">
        <f t="shared" si="4"/>
        <v>#N/A</v>
      </c>
      <c r="R146" s="79">
        <f t="shared" si="5"/>
        <v>0</v>
      </c>
      <c r="S146" s="53"/>
    </row>
    <row r="147" spans="1:19" ht="14.4" customHeight="1">
      <c r="A147" s="41"/>
      <c r="B147" s="16"/>
      <c r="C147" s="29" t="e">
        <f>VLOOKUP($B147,Foglio1!$B$1:$D$166,2,FALSE)</f>
        <v>#N/A</v>
      </c>
      <c r="D147" s="29" t="e">
        <f>VLOOKUP($B147,Foglio1!$B$1:$D$166,3,FALSE)</f>
        <v>#N/A</v>
      </c>
      <c r="E147" s="8"/>
      <c r="F147" s="8"/>
      <c r="G147" s="8"/>
      <c r="H147" s="8"/>
      <c r="I147" s="8"/>
      <c r="L147" s="59"/>
      <c r="M147" s="85" t="s">
        <v>248</v>
      </c>
      <c r="N147" s="85">
        <v>1</v>
      </c>
      <c r="O147" s="85" t="s">
        <v>247</v>
      </c>
      <c r="P147" s="24" t="e">
        <f>MATCH(Foglio1!B138,'Dichiarazione congruità'!B$11:B$196,0)</f>
        <v>#N/A</v>
      </c>
      <c r="Q147" s="78" t="e">
        <f t="shared" si="4"/>
        <v>#N/A</v>
      </c>
      <c r="R147" s="79">
        <f t="shared" si="5"/>
        <v>0</v>
      </c>
      <c r="S147" s="53"/>
    </row>
    <row r="148" spans="1:19" ht="14.4" customHeight="1">
      <c r="A148" s="41"/>
      <c r="B148" s="16"/>
      <c r="C148" s="29" t="e">
        <f>VLOOKUP($B148,Foglio1!$B$1:$D$166,2,FALSE)</f>
        <v>#N/A</v>
      </c>
      <c r="D148" s="29" t="e">
        <f>VLOOKUP($B148,Foglio1!$B$1:$D$166,3,FALSE)</f>
        <v>#N/A</v>
      </c>
      <c r="E148" s="8"/>
      <c r="F148" s="8"/>
      <c r="G148" s="8"/>
      <c r="H148" s="8"/>
      <c r="I148" s="8"/>
      <c r="L148" s="59"/>
      <c r="M148" s="85" t="s">
        <v>249</v>
      </c>
      <c r="N148" s="85">
        <v>1</v>
      </c>
      <c r="O148" s="85" t="s">
        <v>247</v>
      </c>
      <c r="P148" s="24" t="e">
        <f>MATCH(Foglio1!B139,'Dichiarazione congruità'!B$11:B$196,0)</f>
        <v>#N/A</v>
      </c>
      <c r="Q148" s="78" t="e">
        <f t="shared" si="4"/>
        <v>#N/A</v>
      </c>
      <c r="R148" s="79">
        <f t="shared" si="5"/>
        <v>0</v>
      </c>
      <c r="S148" s="53"/>
    </row>
    <row r="149" spans="1:19" ht="14.4" customHeight="1">
      <c r="A149" s="41"/>
      <c r="B149" s="16"/>
      <c r="C149" s="29" t="e">
        <f>VLOOKUP($B149,Foglio1!$B$1:$D$166,2,FALSE)</f>
        <v>#N/A</v>
      </c>
      <c r="D149" s="29" t="e">
        <f>VLOOKUP($B149,Foglio1!$B$1:$D$166,3,FALSE)</f>
        <v>#N/A</v>
      </c>
      <c r="E149" s="8"/>
      <c r="F149" s="8"/>
      <c r="G149" s="8"/>
      <c r="H149" s="8"/>
      <c r="I149" s="8"/>
      <c r="L149" s="59"/>
      <c r="M149" s="85" t="s">
        <v>250</v>
      </c>
      <c r="N149" s="85">
        <v>4</v>
      </c>
      <c r="O149" s="85" t="s">
        <v>84</v>
      </c>
      <c r="P149" s="24" t="e">
        <f>MATCH(Foglio1!B140,'Dichiarazione congruità'!B$11:B$196,0)</f>
        <v>#N/A</v>
      </c>
      <c r="Q149" s="78" t="e">
        <f t="shared" si="4"/>
        <v>#N/A</v>
      </c>
      <c r="R149" s="79">
        <f t="shared" si="5"/>
        <v>0</v>
      </c>
      <c r="S149" s="54"/>
    </row>
    <row r="150" spans="1:19" ht="14.4" customHeight="1">
      <c r="A150" s="41"/>
      <c r="B150" s="16"/>
      <c r="C150" s="29" t="e">
        <f>VLOOKUP($B150,Foglio1!$B$1:$D$166,2,FALSE)</f>
        <v>#N/A</v>
      </c>
      <c r="D150" s="29" t="e">
        <f>VLOOKUP($B150,Foglio1!$B$1:$D$166,3,FALSE)</f>
        <v>#N/A</v>
      </c>
      <c r="E150" s="8"/>
      <c r="F150" s="8"/>
      <c r="G150" s="8"/>
      <c r="H150" s="8"/>
      <c r="I150" s="8"/>
      <c r="L150" s="59" t="s">
        <v>251</v>
      </c>
      <c r="M150" s="85" t="s">
        <v>252</v>
      </c>
      <c r="N150" s="85">
        <v>1</v>
      </c>
      <c r="O150" s="85" t="s">
        <v>19</v>
      </c>
      <c r="P150" s="24" t="e">
        <f>MATCH(Foglio1!B141,'Dichiarazione congruità'!B$11:B$196,0)</f>
        <v>#N/A</v>
      </c>
      <c r="Q150" s="24" t="e">
        <f t="shared" si="4"/>
        <v>#N/A</v>
      </c>
      <c r="R150" s="24">
        <f t="shared" si="5"/>
        <v>0</v>
      </c>
      <c r="S150" s="46" t="e">
        <f>IF(AND(P150&gt;0,P151&gt;0,P152&gt;0,P153&gt;0,P154&gt;0),"10","0")</f>
        <v>#N/A</v>
      </c>
    </row>
    <row r="151" spans="1:19" ht="14.4" customHeight="1">
      <c r="A151" s="41"/>
      <c r="B151" s="16"/>
      <c r="C151" s="29" t="e">
        <f>VLOOKUP($B151,Foglio1!$B$1:$D$166,2,FALSE)</f>
        <v>#N/A</v>
      </c>
      <c r="D151" s="29" t="e">
        <f>VLOOKUP($B151,Foglio1!$B$1:$D$166,3,FALSE)</f>
        <v>#N/A</v>
      </c>
      <c r="E151" s="8"/>
      <c r="F151" s="8"/>
      <c r="G151" s="8"/>
      <c r="H151" s="8"/>
      <c r="I151" s="8"/>
      <c r="L151" s="59"/>
      <c r="M151" s="85" t="s">
        <v>253</v>
      </c>
      <c r="N151" s="85">
        <v>3</v>
      </c>
      <c r="O151" s="85" t="s">
        <v>254</v>
      </c>
      <c r="P151" s="24" t="e">
        <f>MATCH(Foglio1!B142,'Dichiarazione congruità'!B$11:B$196,0)</f>
        <v>#N/A</v>
      </c>
      <c r="Q151" s="78" t="e">
        <f t="shared" si="4"/>
        <v>#N/A</v>
      </c>
      <c r="R151" s="79">
        <f t="shared" si="5"/>
        <v>0</v>
      </c>
      <c r="S151" s="47"/>
    </row>
    <row r="152" spans="1:19" ht="14.4" customHeight="1">
      <c r="A152" s="41"/>
      <c r="B152" s="16"/>
      <c r="C152" s="29" t="e">
        <f>VLOOKUP($B152,Foglio1!$B$1:$D$166,2,FALSE)</f>
        <v>#N/A</v>
      </c>
      <c r="D152" s="29" t="e">
        <f>VLOOKUP($B152,Foglio1!$B$1:$D$166,3,FALSE)</f>
        <v>#N/A</v>
      </c>
      <c r="E152" s="8"/>
      <c r="F152" s="8"/>
      <c r="G152" s="8"/>
      <c r="H152" s="8"/>
      <c r="I152" s="8"/>
      <c r="L152" s="59"/>
      <c r="M152" s="85" t="s">
        <v>255</v>
      </c>
      <c r="N152" s="85">
        <v>1</v>
      </c>
      <c r="O152" s="85" t="s">
        <v>256</v>
      </c>
      <c r="P152" s="24" t="e">
        <f>MATCH(Foglio1!B143,'Dichiarazione congruità'!B$11:B$196,0)</f>
        <v>#N/A</v>
      </c>
      <c r="Q152" s="78" t="e">
        <f t="shared" si="4"/>
        <v>#N/A</v>
      </c>
      <c r="R152" s="79">
        <f t="shared" si="5"/>
        <v>0</v>
      </c>
      <c r="S152" s="47"/>
    </row>
    <row r="153" spans="1:19" ht="14.4" customHeight="1">
      <c r="A153" s="41"/>
      <c r="B153" s="16"/>
      <c r="C153" s="29" t="e">
        <f>VLOOKUP($B153,Foglio1!$B$1:$D$166,2,FALSE)</f>
        <v>#N/A</v>
      </c>
      <c r="D153" s="29" t="e">
        <f>VLOOKUP($B153,Foglio1!$B$1:$D$166,3,FALSE)</f>
        <v>#N/A</v>
      </c>
      <c r="E153" s="8"/>
      <c r="F153" s="8"/>
      <c r="G153" s="8"/>
      <c r="H153" s="8"/>
      <c r="I153" s="8"/>
      <c r="L153" s="59"/>
      <c r="M153" s="85" t="s">
        <v>257</v>
      </c>
      <c r="N153" s="85">
        <v>4</v>
      </c>
      <c r="O153" s="85" t="s">
        <v>254</v>
      </c>
      <c r="P153" s="24" t="e">
        <f>MATCH(Foglio1!B144,'Dichiarazione congruità'!B$11:B$196,0)</f>
        <v>#N/A</v>
      </c>
      <c r="Q153" s="78" t="e">
        <f t="shared" si="4"/>
        <v>#N/A</v>
      </c>
      <c r="R153" s="79">
        <f t="shared" si="5"/>
        <v>0</v>
      </c>
      <c r="S153" s="47"/>
    </row>
    <row r="154" spans="1:19" ht="14.4" customHeight="1">
      <c r="A154" s="41"/>
      <c r="B154" s="16"/>
      <c r="C154" s="29" t="e">
        <f>VLOOKUP($B154,Foglio1!$B$1:$D$166,2,FALSE)</f>
        <v>#N/A</v>
      </c>
      <c r="D154" s="29" t="e">
        <f>VLOOKUP($B154,Foglio1!$B$1:$D$166,3,FALSE)</f>
        <v>#N/A</v>
      </c>
      <c r="E154" s="8"/>
      <c r="F154" s="8"/>
      <c r="G154" s="8"/>
      <c r="H154" s="8"/>
      <c r="I154" s="8"/>
      <c r="L154" s="59"/>
      <c r="M154" s="85" t="s">
        <v>258</v>
      </c>
      <c r="N154" s="85">
        <v>1</v>
      </c>
      <c r="O154" s="85" t="s">
        <v>259</v>
      </c>
      <c r="P154" s="24" t="e">
        <f>MATCH(Foglio1!B145,'Dichiarazione congruità'!B$11:B$196,0)</f>
        <v>#N/A</v>
      </c>
      <c r="Q154" s="78" t="e">
        <f t="shared" si="4"/>
        <v>#N/A</v>
      </c>
      <c r="R154" s="79">
        <f t="shared" si="5"/>
        <v>0</v>
      </c>
      <c r="S154" s="48"/>
    </row>
    <row r="155" spans="1:19" ht="14.4" customHeight="1">
      <c r="A155" s="41"/>
      <c r="B155" s="16"/>
      <c r="C155" s="29" t="e">
        <f>VLOOKUP($B155,Foglio1!$B$1:$D$166,2,FALSE)</f>
        <v>#N/A</v>
      </c>
      <c r="D155" s="29" t="e">
        <f>VLOOKUP($B155,Foglio1!$B$1:$D$166,3,FALSE)</f>
        <v>#N/A</v>
      </c>
      <c r="E155" s="8"/>
      <c r="F155" s="8"/>
      <c r="G155" s="8"/>
      <c r="H155" s="8"/>
      <c r="I155" s="8"/>
      <c r="L155" s="59" t="s">
        <v>260</v>
      </c>
      <c r="M155" s="85" t="s">
        <v>261</v>
      </c>
      <c r="N155" s="85">
        <v>1</v>
      </c>
      <c r="O155" s="85" t="s">
        <v>76</v>
      </c>
      <c r="P155" s="24" t="e">
        <f>MATCH(Foglio1!B146,'Dichiarazione congruità'!B$11:B$196,0)</f>
        <v>#N/A</v>
      </c>
      <c r="Q155" s="24" t="e">
        <f t="shared" si="4"/>
        <v>#N/A</v>
      </c>
      <c r="R155" s="24">
        <f t="shared" si="5"/>
        <v>0</v>
      </c>
      <c r="S155" s="46" t="e">
        <f>IF(AND(P155&gt;0,P156&gt;0,P157&gt;0,P158&gt;0,P159&gt;0),"11","0")</f>
        <v>#N/A</v>
      </c>
    </row>
    <row r="156" spans="1:19" ht="14.4" customHeight="1">
      <c r="A156" s="41"/>
      <c r="B156" s="16"/>
      <c r="C156" s="29" t="e">
        <f>VLOOKUP($B156,Foglio1!$B$1:$D$166,2,FALSE)</f>
        <v>#N/A</v>
      </c>
      <c r="D156" s="29" t="e">
        <f>VLOOKUP($B156,Foglio1!$B$1:$D$166,3,FALSE)</f>
        <v>#N/A</v>
      </c>
      <c r="E156" s="8"/>
      <c r="F156" s="8"/>
      <c r="G156" s="8"/>
      <c r="H156" s="8"/>
      <c r="I156" s="8"/>
      <c r="L156" s="59"/>
      <c r="M156" s="85" t="s">
        <v>262</v>
      </c>
      <c r="N156" s="85">
        <v>3</v>
      </c>
      <c r="O156" s="85" t="s">
        <v>76</v>
      </c>
      <c r="P156" s="24" t="e">
        <f>MATCH(Foglio1!B147,'Dichiarazione congruità'!B$11:B$196,0)</f>
        <v>#N/A</v>
      </c>
      <c r="Q156" s="78" t="e">
        <f t="shared" si="4"/>
        <v>#N/A</v>
      </c>
      <c r="R156" s="79">
        <f t="shared" si="5"/>
        <v>0</v>
      </c>
      <c r="S156" s="47"/>
    </row>
    <row r="157" spans="1:19" ht="14.4" customHeight="1">
      <c r="A157" s="41"/>
      <c r="B157" s="16"/>
      <c r="C157" s="29" t="e">
        <f>VLOOKUP($B157,Foglio1!$B$1:$D$166,2,FALSE)</f>
        <v>#N/A</v>
      </c>
      <c r="D157" s="29" t="e">
        <f>VLOOKUP($B157,Foglio1!$B$1:$D$166,3,FALSE)</f>
        <v>#N/A</v>
      </c>
      <c r="E157" s="8"/>
      <c r="F157" s="8"/>
      <c r="G157" s="8"/>
      <c r="H157" s="8"/>
      <c r="I157" s="8"/>
      <c r="L157" s="59"/>
      <c r="M157" s="85" t="s">
        <v>263</v>
      </c>
      <c r="N157" s="85">
        <v>1</v>
      </c>
      <c r="O157" s="85" t="s">
        <v>264</v>
      </c>
      <c r="P157" s="24" t="e">
        <f>MATCH(Foglio1!B148,'Dichiarazione congruità'!B$11:B$196,0)</f>
        <v>#N/A</v>
      </c>
      <c r="Q157" s="78" t="e">
        <f t="shared" si="4"/>
        <v>#N/A</v>
      </c>
      <c r="R157" s="79">
        <f t="shared" si="5"/>
        <v>0</v>
      </c>
      <c r="S157" s="47"/>
    </row>
    <row r="158" spans="1:19" ht="14.4" customHeight="1">
      <c r="A158" s="41"/>
      <c r="B158" s="16"/>
      <c r="C158" s="29" t="e">
        <f>VLOOKUP($B158,Foglio1!$B$1:$D$166,2,FALSE)</f>
        <v>#N/A</v>
      </c>
      <c r="D158" s="29" t="e">
        <f>VLOOKUP($B158,Foglio1!$B$1:$D$166,3,FALSE)</f>
        <v>#N/A</v>
      </c>
      <c r="E158" s="8"/>
      <c r="F158" s="8"/>
      <c r="G158" s="8"/>
      <c r="H158" s="8"/>
      <c r="I158" s="8"/>
      <c r="L158" s="59"/>
      <c r="M158" s="85" t="s">
        <v>265</v>
      </c>
      <c r="N158" s="85">
        <v>3</v>
      </c>
      <c r="O158" s="85" t="s">
        <v>78</v>
      </c>
      <c r="P158" s="24" t="e">
        <f>MATCH(Foglio1!B149,'Dichiarazione congruità'!B$11:B$196,0)</f>
        <v>#N/A</v>
      </c>
      <c r="Q158" s="78" t="e">
        <f t="shared" si="4"/>
        <v>#N/A</v>
      </c>
      <c r="R158" s="79">
        <f t="shared" si="5"/>
        <v>0</v>
      </c>
      <c r="S158" s="47"/>
    </row>
    <row r="159" spans="1:19" ht="14.4" customHeight="1">
      <c r="A159" s="41"/>
      <c r="B159" s="16"/>
      <c r="C159" s="29" t="e">
        <f>VLOOKUP($B159,Foglio1!$B$1:$D$166,2,FALSE)</f>
        <v>#N/A</v>
      </c>
      <c r="D159" s="29" t="e">
        <f>VLOOKUP($B159,Foglio1!$B$1:$D$166,3,FALSE)</f>
        <v>#N/A</v>
      </c>
      <c r="E159" s="8"/>
      <c r="F159" s="8"/>
      <c r="G159" s="8"/>
      <c r="H159" s="8"/>
      <c r="I159" s="8"/>
      <c r="L159" s="59"/>
      <c r="M159" s="85" t="s">
        <v>266</v>
      </c>
      <c r="N159" s="85">
        <v>3</v>
      </c>
      <c r="O159" s="85" t="s">
        <v>47</v>
      </c>
      <c r="P159" s="24" t="e">
        <f>MATCH(Foglio1!B150,'Dichiarazione congruità'!B$11:B$196,0)</f>
        <v>#N/A</v>
      </c>
      <c r="Q159" s="78" t="e">
        <f t="shared" si="4"/>
        <v>#N/A</v>
      </c>
      <c r="R159" s="79">
        <f t="shared" si="5"/>
        <v>0</v>
      </c>
      <c r="S159" s="48"/>
    </row>
    <row r="160" spans="1:19" ht="14.4" customHeight="1">
      <c r="A160" s="41"/>
      <c r="B160" s="16"/>
      <c r="C160" s="29" t="e">
        <f>VLOOKUP($B160,Foglio1!$B$1:$D$166,2,FALSE)</f>
        <v>#N/A</v>
      </c>
      <c r="D160" s="29" t="e">
        <f>VLOOKUP($B160,Foglio1!$B$1:$D$166,3,FALSE)</f>
        <v>#N/A</v>
      </c>
      <c r="E160" s="8"/>
      <c r="F160" s="8"/>
      <c r="G160" s="8"/>
      <c r="H160" s="8"/>
      <c r="I160" s="8"/>
      <c r="L160" s="26" t="s">
        <v>282</v>
      </c>
      <c r="M160" s="84" t="s">
        <v>10</v>
      </c>
      <c r="N160" s="85"/>
      <c r="O160" s="85"/>
      <c r="P160" s="24"/>
      <c r="Q160" s="78"/>
      <c r="R160" s="79"/>
      <c r="S160" s="100"/>
    </row>
    <row r="161" spans="1:19" ht="14.4" customHeight="1">
      <c r="A161" s="41"/>
      <c r="B161" s="16"/>
      <c r="C161" s="29" t="e">
        <f>VLOOKUP($B161,Foglio1!$B$1:$D$166,2,FALSE)</f>
        <v>#N/A</v>
      </c>
      <c r="D161" s="29" t="e">
        <f>VLOOKUP($B161,Foglio1!$B$1:$D$166,3,FALSE)</f>
        <v>#N/A</v>
      </c>
      <c r="E161" s="8"/>
      <c r="F161" s="8"/>
      <c r="G161" s="8"/>
      <c r="H161" s="8"/>
      <c r="I161" s="8"/>
      <c r="L161" s="98" t="s">
        <v>283</v>
      </c>
      <c r="M161" s="85" t="s">
        <v>284</v>
      </c>
      <c r="N161" s="85">
        <v>3</v>
      </c>
      <c r="O161" s="85" t="s">
        <v>84</v>
      </c>
      <c r="P161" s="24" t="e">
        <f>MATCH(Foglio1!B152,'Dichiarazione congruità'!B$11:B$196,0)</f>
        <v>#N/A</v>
      </c>
      <c r="Q161" s="78" t="e">
        <f t="shared" ref="Q160:Q175" si="6">IF(P161&gt;0,N161,"0")</f>
        <v>#N/A</v>
      </c>
      <c r="R161" s="86">
        <f t="shared" si="5"/>
        <v>0</v>
      </c>
      <c r="S161" s="91" t="e">
        <f>IF(AND(P161&gt;0,P162&gt;0,P163&gt;0,P164&gt;0),"13","0")</f>
        <v>#N/A</v>
      </c>
    </row>
    <row r="162" spans="1:19" ht="14.4" customHeight="1">
      <c r="A162" s="41"/>
      <c r="B162" s="16"/>
      <c r="C162" s="29" t="e">
        <f>VLOOKUP($B162,Foglio1!$B$1:$D$166,2,FALSE)</f>
        <v>#N/A</v>
      </c>
      <c r="D162" s="29" t="e">
        <f>VLOOKUP($B162,Foglio1!$B$1:$D$166,3,FALSE)</f>
        <v>#N/A</v>
      </c>
      <c r="E162" s="8"/>
      <c r="F162" s="8"/>
      <c r="G162" s="8"/>
      <c r="H162" s="8"/>
      <c r="I162" s="8"/>
      <c r="L162" s="98"/>
      <c r="M162" s="85" t="s">
        <v>285</v>
      </c>
      <c r="N162" s="85">
        <v>6</v>
      </c>
      <c r="O162" s="85" t="s">
        <v>84</v>
      </c>
      <c r="P162" s="24" t="e">
        <f>MATCH(Foglio1!B153,'Dichiarazione congruità'!B$11:B$196,0)</f>
        <v>#N/A</v>
      </c>
      <c r="Q162" s="78" t="e">
        <f t="shared" si="6"/>
        <v>#N/A</v>
      </c>
      <c r="R162" s="86">
        <f t="shared" si="5"/>
        <v>0</v>
      </c>
      <c r="S162" s="91"/>
    </row>
    <row r="163" spans="1:19" ht="14.4" customHeight="1">
      <c r="A163" s="41"/>
      <c r="B163" s="16"/>
      <c r="C163" s="29" t="e">
        <f>VLOOKUP($B163,Foglio1!$B$1:$D$166,2,FALSE)</f>
        <v>#N/A</v>
      </c>
      <c r="D163" s="29" t="e">
        <f>VLOOKUP($B163,Foglio1!$B$1:$D$166,3,FALSE)</f>
        <v>#N/A</v>
      </c>
      <c r="E163" s="8"/>
      <c r="F163" s="8"/>
      <c r="G163" s="8"/>
      <c r="H163" s="8"/>
      <c r="I163" s="8"/>
      <c r="L163" s="98"/>
      <c r="M163" s="85" t="s">
        <v>286</v>
      </c>
      <c r="N163" s="85">
        <v>1</v>
      </c>
      <c r="O163" s="85" t="s">
        <v>287</v>
      </c>
      <c r="P163" s="24" t="e">
        <f>MATCH(Foglio1!B154,'Dichiarazione congruità'!B$11:B$196,0)</f>
        <v>#N/A</v>
      </c>
      <c r="Q163" s="78" t="e">
        <f t="shared" si="6"/>
        <v>#N/A</v>
      </c>
      <c r="R163" s="86">
        <f t="shared" si="5"/>
        <v>0</v>
      </c>
      <c r="S163" s="91"/>
    </row>
    <row r="164" spans="1:19" ht="14.4" customHeight="1">
      <c r="A164" s="41"/>
      <c r="B164" s="16"/>
      <c r="C164" s="29" t="e">
        <f>VLOOKUP($B164,Foglio1!$B$1:$D$166,2,FALSE)</f>
        <v>#N/A</v>
      </c>
      <c r="D164" s="29" t="e">
        <f>VLOOKUP($B164,Foglio1!$B$1:$D$166,3,FALSE)</f>
        <v>#N/A</v>
      </c>
      <c r="E164" s="8"/>
      <c r="F164" s="8"/>
      <c r="G164" s="8"/>
      <c r="H164" s="8"/>
      <c r="I164" s="8"/>
      <c r="L164" s="98"/>
      <c r="M164" s="85" t="s">
        <v>288</v>
      </c>
      <c r="N164" s="85">
        <v>3</v>
      </c>
      <c r="O164" s="85" t="s">
        <v>287</v>
      </c>
      <c r="P164" s="24" t="e">
        <f>MATCH(Foglio1!B155,'Dichiarazione congruità'!B$11:B$196,0)</f>
        <v>#N/A</v>
      </c>
      <c r="Q164" s="78" t="e">
        <f t="shared" si="6"/>
        <v>#N/A</v>
      </c>
      <c r="R164" s="86">
        <f t="shared" si="5"/>
        <v>0</v>
      </c>
      <c r="S164" s="91"/>
    </row>
    <row r="165" spans="1:19" ht="14.4" customHeight="1">
      <c r="A165" s="41"/>
      <c r="B165" s="16"/>
      <c r="C165" s="29" t="e">
        <f>VLOOKUP($B165,Foglio1!$B$1:$D$166,2,FALSE)</f>
        <v>#N/A</v>
      </c>
      <c r="D165" s="29" t="e">
        <f>VLOOKUP($B165,Foglio1!$B$1:$D$166,3,FALSE)</f>
        <v>#N/A</v>
      </c>
      <c r="E165" s="8"/>
      <c r="F165" s="8"/>
      <c r="G165" s="8"/>
      <c r="H165" s="8"/>
      <c r="I165" s="8"/>
      <c r="L165" s="98" t="s">
        <v>289</v>
      </c>
      <c r="M165" s="85" t="s">
        <v>290</v>
      </c>
      <c r="N165" s="85">
        <v>3</v>
      </c>
      <c r="O165" s="85" t="s">
        <v>291</v>
      </c>
      <c r="P165" s="24" t="e">
        <f>MATCH(Foglio1!B156,'Dichiarazione congruità'!B$11:B$196,0)</f>
        <v>#N/A</v>
      </c>
      <c r="Q165" s="78" t="e">
        <f t="shared" si="6"/>
        <v>#N/A</v>
      </c>
      <c r="R165" s="86">
        <f t="shared" si="5"/>
        <v>0</v>
      </c>
      <c r="S165" s="97" t="e">
        <f>IF(AND(P165&gt;0,P166&gt;0,P167&gt;0,P168&gt;0,P169&gt;0,P170&gt;0),"10","0")</f>
        <v>#N/A</v>
      </c>
    </row>
    <row r="166" spans="1:19" ht="14.4" customHeight="1">
      <c r="A166" s="41"/>
      <c r="B166" s="16"/>
      <c r="C166" s="29" t="e">
        <f>VLOOKUP($B166,Foglio1!$B$1:$D$166,2,FALSE)</f>
        <v>#N/A</v>
      </c>
      <c r="D166" s="29" t="e">
        <f>VLOOKUP($B166,Foglio1!$B$1:$D$166,3,FALSE)</f>
        <v>#N/A</v>
      </c>
      <c r="E166" s="8"/>
      <c r="F166" s="8"/>
      <c r="G166" s="8"/>
      <c r="H166" s="8"/>
      <c r="I166" s="8"/>
      <c r="L166" s="98"/>
      <c r="M166" s="85" t="s">
        <v>292</v>
      </c>
      <c r="N166" s="85">
        <v>1</v>
      </c>
      <c r="O166" s="85" t="s">
        <v>291</v>
      </c>
      <c r="P166" s="24" t="e">
        <f>MATCH(Foglio1!B157,'Dichiarazione congruità'!B$11:B$196,0)</f>
        <v>#N/A</v>
      </c>
      <c r="Q166" s="78" t="e">
        <f t="shared" si="6"/>
        <v>#N/A</v>
      </c>
      <c r="R166" s="86">
        <f t="shared" si="5"/>
        <v>0</v>
      </c>
      <c r="S166" s="97"/>
    </row>
    <row r="167" spans="1:19" ht="14.4" customHeight="1">
      <c r="A167" s="41"/>
      <c r="B167" s="16"/>
      <c r="C167" s="29" t="e">
        <f>VLOOKUP($B167,Foglio1!$B$1:$D$166,2,FALSE)</f>
        <v>#N/A</v>
      </c>
      <c r="D167" s="29" t="e">
        <f>VLOOKUP($B167,Foglio1!$B$1:$D$166,3,FALSE)</f>
        <v>#N/A</v>
      </c>
      <c r="E167" s="8"/>
      <c r="F167" s="8"/>
      <c r="G167" s="8"/>
      <c r="H167" s="8"/>
      <c r="I167" s="8"/>
      <c r="L167" s="98"/>
      <c r="M167" s="85" t="s">
        <v>293</v>
      </c>
      <c r="N167" s="85">
        <v>1</v>
      </c>
      <c r="O167" s="85" t="s">
        <v>287</v>
      </c>
      <c r="P167" s="24" t="e">
        <f>MATCH(Foglio1!B158,'Dichiarazione congruità'!B$11:B$196,0)</f>
        <v>#N/A</v>
      </c>
      <c r="Q167" s="78" t="e">
        <f t="shared" si="6"/>
        <v>#N/A</v>
      </c>
      <c r="R167" s="86">
        <f t="shared" si="5"/>
        <v>0</v>
      </c>
      <c r="S167" s="97"/>
    </row>
    <row r="168" spans="1:19" ht="14.4" customHeight="1">
      <c r="A168" s="41"/>
      <c r="B168" s="16"/>
      <c r="C168" s="29" t="e">
        <f>VLOOKUP($B168,Foglio1!$B$1:$D$166,2,FALSE)</f>
        <v>#N/A</v>
      </c>
      <c r="D168" s="29" t="e">
        <f>VLOOKUP($B168,Foglio1!$B$1:$D$166,3,FALSE)</f>
        <v>#N/A</v>
      </c>
      <c r="E168" s="8"/>
      <c r="F168" s="8"/>
      <c r="G168" s="8"/>
      <c r="H168" s="8"/>
      <c r="I168" s="8"/>
      <c r="L168" s="98"/>
      <c r="M168" s="85" t="s">
        <v>294</v>
      </c>
      <c r="N168" s="85">
        <v>1</v>
      </c>
      <c r="O168" s="85" t="s">
        <v>287</v>
      </c>
      <c r="P168" s="24" t="e">
        <f>MATCH(Foglio1!B159,'Dichiarazione congruità'!B$11:B$196,0)</f>
        <v>#N/A</v>
      </c>
      <c r="Q168" s="78" t="e">
        <f t="shared" si="6"/>
        <v>#N/A</v>
      </c>
      <c r="R168" s="86">
        <f t="shared" si="5"/>
        <v>0</v>
      </c>
      <c r="S168" s="97"/>
    </row>
    <row r="169" spans="1:19" ht="14.4" customHeight="1">
      <c r="A169" s="41"/>
      <c r="B169" s="16"/>
      <c r="C169" s="29" t="e">
        <f>VLOOKUP($B169,Foglio1!$B$1:$D$166,2,FALSE)</f>
        <v>#N/A</v>
      </c>
      <c r="D169" s="29" t="e">
        <f>VLOOKUP($B169,Foglio1!$B$1:$D$166,3,FALSE)</f>
        <v>#N/A</v>
      </c>
      <c r="E169" s="8"/>
      <c r="F169" s="8"/>
      <c r="G169" s="8"/>
      <c r="H169" s="8"/>
      <c r="I169" s="8"/>
      <c r="L169" s="98"/>
      <c r="M169" s="85" t="s">
        <v>295</v>
      </c>
      <c r="N169" s="85">
        <v>2</v>
      </c>
      <c r="O169" s="85" t="s">
        <v>84</v>
      </c>
      <c r="P169" s="24" t="e">
        <f>MATCH(Foglio1!B160,'Dichiarazione congruità'!B$11:B$196,0)</f>
        <v>#N/A</v>
      </c>
      <c r="Q169" s="78" t="e">
        <f t="shared" si="6"/>
        <v>#N/A</v>
      </c>
      <c r="R169" s="86">
        <f t="shared" si="5"/>
        <v>0</v>
      </c>
      <c r="S169" s="97"/>
    </row>
    <row r="170" spans="1:19" ht="14.4" customHeight="1">
      <c r="A170" s="41"/>
      <c r="B170" s="16"/>
      <c r="C170" s="29" t="e">
        <f>VLOOKUP($B170,Foglio1!$B$1:$D$166,2,FALSE)</f>
        <v>#N/A</v>
      </c>
      <c r="D170" s="29" t="e">
        <f>VLOOKUP($B170,Foglio1!$B$1:$D$166,3,FALSE)</f>
        <v>#N/A</v>
      </c>
      <c r="E170" s="8"/>
      <c r="F170" s="8"/>
      <c r="G170" s="8"/>
      <c r="H170" s="8"/>
      <c r="I170" s="8"/>
      <c r="L170" s="98"/>
      <c r="M170" s="85" t="s">
        <v>296</v>
      </c>
      <c r="N170" s="85">
        <v>2</v>
      </c>
      <c r="O170" s="85" t="s">
        <v>86</v>
      </c>
      <c r="P170" s="24" t="e">
        <f>MATCH(Foglio1!B161,'Dichiarazione congruità'!B$11:B$196,0)</f>
        <v>#N/A</v>
      </c>
      <c r="Q170" s="78" t="e">
        <f t="shared" si="6"/>
        <v>#N/A</v>
      </c>
      <c r="R170" s="86">
        <f t="shared" si="5"/>
        <v>0</v>
      </c>
      <c r="S170" s="97"/>
    </row>
    <row r="171" spans="1:19" ht="14.4" customHeight="1">
      <c r="A171" s="41"/>
      <c r="B171" s="16"/>
      <c r="C171" s="29" t="e">
        <f>VLOOKUP($B171,Foglio1!$B$1:$D$166,2,FALSE)</f>
        <v>#N/A</v>
      </c>
      <c r="D171" s="29" t="e">
        <f>VLOOKUP($B171,Foglio1!$B$1:$D$166,3,FALSE)</f>
        <v>#N/A</v>
      </c>
      <c r="E171" s="8"/>
      <c r="F171" s="8"/>
      <c r="G171" s="8"/>
      <c r="H171" s="8"/>
      <c r="I171" s="8"/>
      <c r="L171" s="98" t="s">
        <v>297</v>
      </c>
      <c r="M171" s="85" t="s">
        <v>298</v>
      </c>
      <c r="N171" s="85">
        <v>3</v>
      </c>
      <c r="O171" s="85" t="s">
        <v>287</v>
      </c>
      <c r="P171" s="24" t="e">
        <f>MATCH(Foglio1!B162,'Dichiarazione congruità'!B$11:B$196,0)</f>
        <v>#N/A</v>
      </c>
      <c r="Q171" s="78" t="e">
        <f t="shared" si="6"/>
        <v>#N/A</v>
      </c>
      <c r="R171" s="86">
        <f t="shared" si="5"/>
        <v>0</v>
      </c>
      <c r="S171" s="97" t="e">
        <f>IF(AND(P171&gt;0,P172&gt;0),"10","0")</f>
        <v>#N/A</v>
      </c>
    </row>
    <row r="172" spans="1:19" ht="14.4" customHeight="1">
      <c r="A172" s="41"/>
      <c r="B172" s="16"/>
      <c r="C172" s="29" t="e">
        <f>VLOOKUP($B172,Foglio1!$B$1:$D$166,2,FALSE)</f>
        <v>#N/A</v>
      </c>
      <c r="D172" s="29" t="e">
        <f>VLOOKUP($B172,Foglio1!$B$1:$D$166,3,FALSE)</f>
        <v>#N/A</v>
      </c>
      <c r="E172" s="8"/>
      <c r="F172" s="8"/>
      <c r="G172" s="8"/>
      <c r="H172" s="8"/>
      <c r="I172" s="8"/>
      <c r="L172" s="98"/>
      <c r="M172" s="85" t="s">
        <v>299</v>
      </c>
      <c r="N172" s="85">
        <v>7</v>
      </c>
      <c r="O172" s="85" t="s">
        <v>86</v>
      </c>
      <c r="P172" s="24" t="e">
        <f>MATCH(Foglio1!B163,'Dichiarazione congruità'!B$11:B$196,0)</f>
        <v>#N/A</v>
      </c>
      <c r="Q172" s="78" t="e">
        <f t="shared" si="6"/>
        <v>#N/A</v>
      </c>
      <c r="R172" s="86">
        <f t="shared" si="5"/>
        <v>0</v>
      </c>
      <c r="S172" s="97"/>
    </row>
    <row r="173" spans="1:19" ht="14.4" customHeight="1">
      <c r="A173" s="41"/>
      <c r="B173" s="16"/>
      <c r="C173" s="29" t="e">
        <f>VLOOKUP($B173,Foglio1!$B$1:$D$166,2,FALSE)</f>
        <v>#N/A</v>
      </c>
      <c r="D173" s="29" t="e">
        <f>VLOOKUP($B173,Foglio1!$B$1:$D$166,3,FALSE)</f>
        <v>#N/A</v>
      </c>
      <c r="E173" s="8"/>
      <c r="F173" s="8"/>
      <c r="G173" s="8"/>
      <c r="H173" s="8"/>
      <c r="I173" s="8"/>
      <c r="L173" s="99" t="s">
        <v>300</v>
      </c>
      <c r="M173" s="85" t="s">
        <v>300</v>
      </c>
      <c r="N173" s="85">
        <v>5</v>
      </c>
      <c r="O173" s="85" t="s">
        <v>287</v>
      </c>
      <c r="P173" s="24" t="e">
        <f>MATCH(Foglio1!B164,'Dichiarazione congruità'!B$11:B$196,0)</f>
        <v>#N/A</v>
      </c>
      <c r="Q173" s="78" t="e">
        <f t="shared" si="6"/>
        <v>#N/A</v>
      </c>
      <c r="R173" s="86">
        <f t="shared" si="5"/>
        <v>0</v>
      </c>
      <c r="S173" s="2" t="e">
        <f>IF(P173&gt;0,"5","0")</f>
        <v>#N/A</v>
      </c>
    </row>
    <row r="174" spans="1:19" ht="14.4" customHeight="1">
      <c r="A174" s="41"/>
      <c r="B174" s="16"/>
      <c r="C174" s="29" t="e">
        <f>VLOOKUP($B174,Foglio1!$B$1:$D$166,2,FALSE)</f>
        <v>#N/A</v>
      </c>
      <c r="D174" s="29" t="e">
        <f>VLOOKUP($B174,Foglio1!$B$1:$D$166,3,FALSE)</f>
        <v>#N/A</v>
      </c>
      <c r="E174" s="8"/>
      <c r="F174" s="8"/>
      <c r="G174" s="8"/>
      <c r="H174" s="8"/>
      <c r="I174" s="8"/>
      <c r="L174" s="99" t="s">
        <v>301</v>
      </c>
      <c r="M174" s="85" t="s">
        <v>301</v>
      </c>
      <c r="N174" s="85">
        <v>5</v>
      </c>
      <c r="O174" s="85" t="s">
        <v>287</v>
      </c>
      <c r="P174" s="24" t="e">
        <f>MATCH(Foglio1!B165,'Dichiarazione congruità'!B$11:B$196,0)</f>
        <v>#N/A</v>
      </c>
      <c r="Q174" s="78" t="e">
        <f t="shared" si="6"/>
        <v>#N/A</v>
      </c>
      <c r="R174" s="86">
        <f t="shared" si="5"/>
        <v>0</v>
      </c>
      <c r="S174" s="2" t="e">
        <f t="shared" ref="S174:S175" si="7">IF(P174&gt;0,"5","0")</f>
        <v>#N/A</v>
      </c>
    </row>
    <row r="175" spans="1:19" ht="14.4" customHeight="1">
      <c r="A175" s="41"/>
      <c r="B175" s="16"/>
      <c r="C175" s="29" t="e">
        <f>VLOOKUP($B175,Foglio1!$B$1:$D$166,2,FALSE)</f>
        <v>#N/A</v>
      </c>
      <c r="D175" s="29" t="e">
        <f>VLOOKUP($B175,Foglio1!$B$1:$D$166,3,FALSE)</f>
        <v>#N/A</v>
      </c>
      <c r="E175" s="8"/>
      <c r="F175" s="8"/>
      <c r="G175" s="8"/>
      <c r="H175" s="8"/>
      <c r="I175" s="8"/>
      <c r="L175" s="99" t="s">
        <v>302</v>
      </c>
      <c r="M175" s="85" t="s">
        <v>302</v>
      </c>
      <c r="N175" s="85">
        <v>5</v>
      </c>
      <c r="O175" s="85" t="s">
        <v>287</v>
      </c>
      <c r="P175" s="24" t="e">
        <f>MATCH(Foglio1!B166,'Dichiarazione congruità'!B$11:B$196,0)</f>
        <v>#N/A</v>
      </c>
      <c r="Q175" s="78" t="e">
        <f t="shared" si="6"/>
        <v>#N/A</v>
      </c>
      <c r="R175" s="86">
        <f t="shared" si="5"/>
        <v>0</v>
      </c>
      <c r="S175" s="2" t="e">
        <f t="shared" si="7"/>
        <v>#N/A</v>
      </c>
    </row>
    <row r="176" spans="1:19" ht="14.4" customHeight="1">
      <c r="A176" s="41"/>
      <c r="B176" s="16"/>
      <c r="C176" s="29" t="e">
        <f>VLOOKUP($B176,Foglio1!$B$1:$D$166,2,FALSE)</f>
        <v>#N/A</v>
      </c>
      <c r="D176" s="29" t="e">
        <f>VLOOKUP($B176,Foglio1!$B$1:$D$166,3,FALSE)</f>
        <v>#N/A</v>
      </c>
      <c r="E176" s="8"/>
      <c r="F176" s="8"/>
      <c r="G176" s="8"/>
      <c r="H176" s="8"/>
      <c r="I176" s="8"/>
      <c r="M176" s="85"/>
      <c r="N176" s="85"/>
      <c r="O176" s="85"/>
      <c r="Q176" s="2">
        <f>SUM(R11:R175)</f>
        <v>0</v>
      </c>
    </row>
    <row r="177" spans="1:15" ht="14.4" customHeight="1">
      <c r="A177" s="41"/>
      <c r="B177" s="16"/>
      <c r="C177" s="29" t="e">
        <f>VLOOKUP($B177,Foglio1!$B$1:$D$166,2,FALSE)</f>
        <v>#N/A</v>
      </c>
      <c r="D177" s="29" t="e">
        <f>VLOOKUP($B177,Foglio1!$B$1:$D$166,3,FALSE)</f>
        <v>#N/A</v>
      </c>
      <c r="E177" s="8"/>
      <c r="F177" s="8"/>
      <c r="G177" s="8"/>
      <c r="H177" s="8"/>
      <c r="I177" s="8"/>
      <c r="M177" s="85"/>
      <c r="N177" s="85"/>
      <c r="O177" s="85"/>
    </row>
    <row r="178" spans="1:15" ht="14.4" customHeight="1">
      <c r="A178" s="41"/>
      <c r="B178" s="16"/>
      <c r="C178" s="29" t="e">
        <f>VLOOKUP($B178,Foglio1!$B$1:$D$166,2,FALSE)</f>
        <v>#N/A</v>
      </c>
      <c r="D178" s="29" t="e">
        <f>VLOOKUP($B178,Foglio1!$B$1:$D$166,3,FALSE)</f>
        <v>#N/A</v>
      </c>
      <c r="E178" s="8"/>
      <c r="F178" s="8"/>
      <c r="G178" s="8"/>
      <c r="H178" s="8"/>
      <c r="I178" s="8"/>
    </row>
    <row r="179" spans="1:15" ht="14.4" customHeight="1">
      <c r="A179" s="41"/>
      <c r="B179" s="16"/>
      <c r="C179" s="29" t="e">
        <f>VLOOKUP($B179,Foglio1!$B$1:$D$166,2,FALSE)</f>
        <v>#N/A</v>
      </c>
      <c r="D179" s="29" t="e">
        <f>VLOOKUP($B179,Foglio1!$B$1:$D$166,3,FALSE)</f>
        <v>#N/A</v>
      </c>
      <c r="E179" s="8"/>
      <c r="F179" s="8"/>
      <c r="G179" s="8"/>
      <c r="H179" s="8"/>
      <c r="I179" s="8"/>
    </row>
    <row r="180" spans="1:15" ht="14.4" customHeight="1">
      <c r="A180" s="41"/>
      <c r="B180" s="16"/>
      <c r="C180" s="29" t="e">
        <f>VLOOKUP($B180,Foglio1!$B$1:$D$166,2,FALSE)</f>
        <v>#N/A</v>
      </c>
      <c r="D180" s="29" t="e">
        <f>VLOOKUP($B180,Foglio1!$B$1:$D$166,3,FALSE)</f>
        <v>#N/A</v>
      </c>
      <c r="E180" s="8"/>
      <c r="F180" s="8"/>
      <c r="G180" s="8"/>
      <c r="H180" s="8"/>
      <c r="I180" s="8"/>
    </row>
    <row r="181" spans="1:15" ht="14.4" customHeight="1">
      <c r="A181" s="41"/>
      <c r="B181" s="16"/>
      <c r="C181" s="29" t="e">
        <f>VLOOKUP($B181,Foglio1!$B$1:$D$166,2,FALSE)</f>
        <v>#N/A</v>
      </c>
      <c r="D181" s="29" t="e">
        <f>VLOOKUP($B181,Foglio1!$B$1:$D$166,3,FALSE)</f>
        <v>#N/A</v>
      </c>
      <c r="E181" s="8"/>
      <c r="F181" s="8"/>
      <c r="G181" s="8"/>
      <c r="H181" s="8"/>
      <c r="I181" s="8"/>
    </row>
    <row r="182" spans="1:15">
      <c r="A182" s="41"/>
      <c r="B182" s="16"/>
      <c r="C182" s="29" t="e">
        <f>VLOOKUP($B182,Foglio1!$B$1:$D$166,2,FALSE)</f>
        <v>#N/A</v>
      </c>
      <c r="D182" s="29" t="e">
        <f>VLOOKUP($B182,Foglio1!$B$1:$D$166,3,FALSE)</f>
        <v>#N/A</v>
      </c>
      <c r="E182" s="8"/>
      <c r="F182" s="8"/>
      <c r="G182" s="8"/>
      <c r="H182" s="8"/>
      <c r="I182" s="8"/>
    </row>
    <row r="183" spans="1:15">
      <c r="A183" s="87"/>
      <c r="B183" s="88"/>
      <c r="C183" s="89"/>
      <c r="D183" s="89"/>
      <c r="E183" s="90"/>
      <c r="F183" s="90"/>
      <c r="G183" s="90"/>
      <c r="H183" s="90"/>
      <c r="I183" s="90"/>
    </row>
    <row r="184" spans="1:15">
      <c r="A184" s="20"/>
    </row>
    <row r="185" spans="1:15" ht="15.6">
      <c r="A185" s="21" t="s">
        <v>140</v>
      </c>
      <c r="B185" s="1"/>
      <c r="C185" s="1"/>
      <c r="D185" s="1"/>
      <c r="E185" s="1"/>
      <c r="F185" s="1"/>
      <c r="G185" s="1"/>
      <c r="H185" s="1"/>
      <c r="I185" s="1"/>
    </row>
    <row r="186" spans="1:15" ht="15.6">
      <c r="A186" s="21" t="s">
        <v>141</v>
      </c>
      <c r="B186" s="1"/>
      <c r="C186" s="1"/>
      <c r="D186" s="1"/>
      <c r="E186" s="1"/>
      <c r="F186" s="1"/>
      <c r="G186" s="1"/>
      <c r="H186" s="1"/>
      <c r="I186" s="1"/>
    </row>
    <row r="187" spans="1:15" ht="15.6">
      <c r="A187" s="19" t="s">
        <v>142</v>
      </c>
      <c r="B187" s="19"/>
      <c r="C187" s="19"/>
      <c r="D187" s="19"/>
      <c r="E187" s="19"/>
      <c r="F187" s="19"/>
      <c r="G187" s="19"/>
      <c r="H187" s="19"/>
      <c r="I187" s="19"/>
    </row>
    <row r="189" spans="1:15" ht="15.6">
      <c r="A189" s="21" t="s">
        <v>143</v>
      </c>
      <c r="B189" s="1"/>
      <c r="C189" s="1"/>
      <c r="D189" s="1"/>
      <c r="E189" s="1"/>
      <c r="F189" s="1"/>
      <c r="G189" s="1"/>
      <c r="H189" s="1"/>
      <c r="I189" s="1"/>
    </row>
    <row r="190" spans="1:15" ht="15.6">
      <c r="A190" s="21" t="s">
        <v>144</v>
      </c>
      <c r="B190" s="1"/>
      <c r="C190" s="1"/>
      <c r="D190" s="1"/>
      <c r="E190" s="1"/>
      <c r="F190" s="1"/>
      <c r="G190" s="1"/>
      <c r="H190" s="1"/>
      <c r="I190" s="1"/>
    </row>
    <row r="192" spans="1:15" ht="49.2" customHeight="1">
      <c r="A192" s="61" t="s">
        <v>306</v>
      </c>
      <c r="B192" s="62"/>
      <c r="C192" s="62"/>
      <c r="D192" s="62"/>
      <c r="E192" s="62"/>
      <c r="F192" s="62"/>
      <c r="G192" s="62"/>
      <c r="H192" s="62"/>
      <c r="I192" s="62"/>
    </row>
    <row r="193" spans="1:9" ht="49.2" customHeight="1">
      <c r="A193" s="61" t="s">
        <v>307</v>
      </c>
      <c r="B193" s="62"/>
      <c r="C193" s="62"/>
      <c r="D193" s="62"/>
      <c r="E193" s="62"/>
      <c r="F193" s="62"/>
      <c r="G193" s="62"/>
      <c r="H193" s="62"/>
      <c r="I193" s="62"/>
    </row>
    <row r="195" spans="1:9">
      <c r="A195" s="2" t="s">
        <v>145</v>
      </c>
      <c r="B195" s="2" t="s">
        <v>146</v>
      </c>
      <c r="E195" s="2" t="s">
        <v>308</v>
      </c>
    </row>
  </sheetData>
  <sheetProtection algorithmName="SHA-512" hashValue="323TMJK4YZ/H61/YTQ6/Xb15ecgiQMUJJFRRrNiDKzRHRmjQdM3vpXW6ZAlas7RcfKaYpUX9Ol9wekmBYeZqYA==" saltValue="wnSBnYj8+h0C81EFRrqXzw==" spinCount="100000" sheet="1" objects="1" scenarios="1"/>
  <protectedRanges>
    <protectedRange algorithmName="SHA-512" hashValue="tjawN1JSlJOxuuqxLtl+pFgS+Dra855cNKozUfMxmZ45QV2/Tf7tfGk76cUiU/dD0dYInND5CRLX+FihH7YOJQ==" saltValue="YjamhM4EFSMGLH1HRPipaA==" spinCount="100000" sqref="A185:K195" name="dichiarazioni"/>
    <protectedRange algorithmName="SHA-512" hashValue="kFsGAPJdWULowMte1m0ZmkRGp9Tvs5DWd0GzvxDLX8uqnrsXMWRFpn1EAZ9Hdew7dc6zkTTj7JkxlTXtvQoIUQ==" saltValue="T8Q8mbDeOijcL5ZLE0vtMg==" spinCount="100000" sqref="A6:F6" name="Intervallo2"/>
    <protectedRange algorithmName="SHA-512" hashValue="gp1OB7GVJmVfyTrGN7XrzrVdj+ZrK8uNyJB7SBTj1dLa4FCcS9vQ20SgZTIu/y8yM954xpGjIQ4glPvo/fafJQ==" saltValue="mQ8FloDf5o6apwOg0NGH8w==" spinCount="100000" sqref="A1:K4" name="Intervallo1"/>
    <protectedRange algorithmName="SHA-512" hashValue="CAIWO9IgotN7iCpPQWaUcsLwjbOFFph/la0el+B9KD7eZFPWKU0yOBBOe4thJm6109uN8NiOWqFl6jH7/G5XAg==" saltValue="KNNKRqQds7ivIQjF+YTbHA==" spinCount="100000" sqref="A9:I10" name="Intervallo3"/>
    <protectedRange algorithmName="SHA-512" hashValue="e2mcl2edpx4Bx/MRCEnvBNMKnO01jwROJ8SUYcdiMnZu54pjFidpIhRbRc0Qqxd15cmh52tCjmRSzivHhlY6Uw==" saltValue="zKlXVuNRFZXPPitgdfjSMQ==" spinCount="100000" sqref="L10:S176" name="tabella"/>
  </protectedRanges>
  <mergeCells count="86">
    <mergeCell ref="H3:K3"/>
    <mergeCell ref="A193:I193"/>
    <mergeCell ref="S161:S164"/>
    <mergeCell ref="S165:S170"/>
    <mergeCell ref="S171:S172"/>
    <mergeCell ref="A9:F9"/>
    <mergeCell ref="L161:L164"/>
    <mergeCell ref="L171:L172"/>
    <mergeCell ref="L165:L170"/>
    <mergeCell ref="H4:I4"/>
    <mergeCell ref="J4:K4"/>
    <mergeCell ref="H5:I5"/>
    <mergeCell ref="H6:I6"/>
    <mergeCell ref="H7:I7"/>
    <mergeCell ref="J5:K5"/>
    <mergeCell ref="J6:K6"/>
    <mergeCell ref="J7:K7"/>
    <mergeCell ref="A192:I192"/>
    <mergeCell ref="A1:I1"/>
    <mergeCell ref="A2:I2"/>
    <mergeCell ref="C4:D4"/>
    <mergeCell ref="C5:D5"/>
    <mergeCell ref="L11:L13"/>
    <mergeCell ref="L14:L16"/>
    <mergeCell ref="L17:L23"/>
    <mergeCell ref="L24:L26"/>
    <mergeCell ref="L29:L31"/>
    <mergeCell ref="L32:L37"/>
    <mergeCell ref="L39:L41"/>
    <mergeCell ref="L42:L44"/>
    <mergeCell ref="L45:L48"/>
    <mergeCell ref="L49:L50"/>
    <mergeCell ref="L51:L54"/>
    <mergeCell ref="L55:L61"/>
    <mergeCell ref="L63:L64"/>
    <mergeCell ref="L65:L66"/>
    <mergeCell ref="L67:L72"/>
    <mergeCell ref="L73:L75"/>
    <mergeCell ref="L76:L81"/>
    <mergeCell ref="L82:L84"/>
    <mergeCell ref="L86:L87"/>
    <mergeCell ref="S11:S13"/>
    <mergeCell ref="S14:S16"/>
    <mergeCell ref="S17:S23"/>
    <mergeCell ref="S24:S26"/>
    <mergeCell ref="L27:L28"/>
    <mergeCell ref="S27:S28"/>
    <mergeCell ref="L88:L92"/>
    <mergeCell ref="L93:L100"/>
    <mergeCell ref="L155:L159"/>
    <mergeCell ref="L101:L109"/>
    <mergeCell ref="L110:L116"/>
    <mergeCell ref="L117:L122"/>
    <mergeCell ref="L123:L125"/>
    <mergeCell ref="L127:L131"/>
    <mergeCell ref="L132:L137"/>
    <mergeCell ref="L138:L142"/>
    <mergeCell ref="L143:L149"/>
    <mergeCell ref="L150:L154"/>
    <mergeCell ref="S29:S31"/>
    <mergeCell ref="S32:S37"/>
    <mergeCell ref="S39:S41"/>
    <mergeCell ref="S42:S44"/>
    <mergeCell ref="S45:S48"/>
    <mergeCell ref="S49:S50"/>
    <mergeCell ref="S51:S54"/>
    <mergeCell ref="S55:S61"/>
    <mergeCell ref="S63:S64"/>
    <mergeCell ref="S65:S66"/>
    <mergeCell ref="S67:S72"/>
    <mergeCell ref="S73:S75"/>
    <mergeCell ref="S76:S81"/>
    <mergeCell ref="S82:S84"/>
    <mergeCell ref="S86:S87"/>
    <mergeCell ref="S88:S92"/>
    <mergeCell ref="S93:S100"/>
    <mergeCell ref="S101:S109"/>
    <mergeCell ref="S110:S116"/>
    <mergeCell ref="S143:S149"/>
    <mergeCell ref="S150:S154"/>
    <mergeCell ref="S155:S159"/>
    <mergeCell ref="S117:S122"/>
    <mergeCell ref="S123:S125"/>
    <mergeCell ref="S127:S131"/>
    <mergeCell ref="S132:S137"/>
    <mergeCell ref="S138:S142"/>
  </mergeCells>
  <phoneticPr fontId="28" type="noConversion"/>
  <conditionalFormatting sqref="B11:B183">
    <cfRule type="duplicateValues" dxfId="11" priority="21"/>
  </conditionalFormatting>
  <conditionalFormatting sqref="P11:P175">
    <cfRule type="cellIs" dxfId="9" priority="1" operator="greaterThan">
      <formula>0</formula>
    </cfRule>
  </conditionalFormatting>
  <pageMargins left="0" right="0" top="0.74803149606299213" bottom="0.74803149606299213" header="0.31496062992125984" footer="0.31496062992125984"/>
  <pageSetup paperSize="9" scale="7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Disciplina Brescia" prompt="Seleziona una disciplina dall'elenco" xr:uid="{9F1AAA1C-1C45-49DA-9CFE-22FEC200F337}">
          <x14:formula1>
            <xm:f>Foglio1!$B$2:$B$166</xm:f>
          </x14:formula1>
          <xm:sqref>B11:B183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80AF-CBA3-44FE-A413-1971FE891701}">
  <dimension ref="A1:M166"/>
  <sheetViews>
    <sheetView topLeftCell="A149" workbookViewId="0">
      <selection activeCell="D153" sqref="D153"/>
    </sheetView>
  </sheetViews>
  <sheetFormatPr defaultRowHeight="14.4"/>
  <cols>
    <col min="2" max="2" width="10.109375" customWidth="1"/>
  </cols>
  <sheetData>
    <row r="1" spans="1:4" ht="48">
      <c r="A1" s="22" t="s">
        <v>9</v>
      </c>
      <c r="B1" s="23" t="s">
        <v>10</v>
      </c>
      <c r="C1" s="23" t="s">
        <v>11</v>
      </c>
      <c r="D1" s="23" t="s">
        <v>12</v>
      </c>
    </row>
    <row r="2" spans="1:4" ht="51" customHeight="1">
      <c r="A2" s="60" t="s">
        <v>267</v>
      </c>
      <c r="B2" s="28" t="s">
        <v>104</v>
      </c>
      <c r="C2" s="29" t="s">
        <v>36</v>
      </c>
      <c r="D2" s="30" t="s">
        <v>53</v>
      </c>
    </row>
    <row r="3" spans="1:4" ht="61.2">
      <c r="A3" s="60"/>
      <c r="B3" s="28" t="s">
        <v>150</v>
      </c>
      <c r="C3" s="29">
        <v>2</v>
      </c>
      <c r="D3" s="30" t="s">
        <v>53</v>
      </c>
    </row>
    <row r="4" spans="1:4" ht="51">
      <c r="A4" s="60"/>
      <c r="B4" s="28" t="s">
        <v>151</v>
      </c>
      <c r="C4" s="29">
        <v>1</v>
      </c>
      <c r="D4" s="30" t="s">
        <v>53</v>
      </c>
    </row>
    <row r="5" spans="1:4" ht="40.799999999999997">
      <c r="A5" s="60" t="s">
        <v>105</v>
      </c>
      <c r="B5" s="30" t="s">
        <v>54</v>
      </c>
      <c r="C5" s="30">
        <v>2</v>
      </c>
      <c r="D5" s="30" t="s">
        <v>55</v>
      </c>
    </row>
    <row r="6" spans="1:4" ht="40.799999999999997">
      <c r="A6" s="60"/>
      <c r="B6" s="30" t="s">
        <v>56</v>
      </c>
      <c r="C6" s="30">
        <v>2</v>
      </c>
      <c r="D6" s="30" t="s">
        <v>31</v>
      </c>
    </row>
    <row r="7" spans="1:4" ht="40.799999999999997">
      <c r="A7" s="60"/>
      <c r="B7" s="30" t="s">
        <v>57</v>
      </c>
      <c r="C7" s="30">
        <v>6</v>
      </c>
      <c r="D7" s="30" t="s">
        <v>31</v>
      </c>
    </row>
    <row r="8" spans="1:4" ht="51">
      <c r="A8" s="60" t="s">
        <v>16</v>
      </c>
      <c r="B8" s="28" t="s">
        <v>17</v>
      </c>
      <c r="C8" s="29" t="s">
        <v>18</v>
      </c>
      <c r="D8" s="30" t="s">
        <v>19</v>
      </c>
    </row>
    <row r="9" spans="1:4" ht="30.6">
      <c r="A9" s="60"/>
      <c r="B9" s="28" t="s">
        <v>20</v>
      </c>
      <c r="C9" s="29" t="s">
        <v>21</v>
      </c>
      <c r="D9" s="30" t="s">
        <v>22</v>
      </c>
    </row>
    <row r="10" spans="1:4" ht="30.6">
      <c r="A10" s="60"/>
      <c r="B10" s="28" t="s">
        <v>23</v>
      </c>
      <c r="C10" s="29" t="s">
        <v>18</v>
      </c>
      <c r="D10" s="30" t="s">
        <v>19</v>
      </c>
    </row>
    <row r="11" spans="1:4" ht="40.799999999999997">
      <c r="A11" s="60"/>
      <c r="B11" s="28" t="s">
        <v>24</v>
      </c>
      <c r="C11" s="29" t="s">
        <v>18</v>
      </c>
      <c r="D11" s="30" t="s">
        <v>22</v>
      </c>
    </row>
    <row r="12" spans="1:4" ht="20.399999999999999" customHeight="1">
      <c r="A12" s="60"/>
      <c r="B12" s="28" t="s">
        <v>25</v>
      </c>
      <c r="C12" s="29" t="s">
        <v>18</v>
      </c>
      <c r="D12" s="30" t="s">
        <v>22</v>
      </c>
    </row>
    <row r="13" spans="1:4" ht="30.6">
      <c r="A13" s="60"/>
      <c r="B13" s="28" t="s">
        <v>26</v>
      </c>
      <c r="C13" s="29" t="s">
        <v>21</v>
      </c>
      <c r="D13" s="30" t="s">
        <v>22</v>
      </c>
    </row>
    <row r="14" spans="1:4" ht="30.6">
      <c r="A14" s="60"/>
      <c r="B14" s="28" t="s">
        <v>27</v>
      </c>
      <c r="C14" s="29" t="s">
        <v>21</v>
      </c>
      <c r="D14" s="30" t="s">
        <v>22</v>
      </c>
    </row>
    <row r="15" spans="1:4" ht="30.6">
      <c r="A15" s="60" t="s">
        <v>28</v>
      </c>
      <c r="B15" s="28" t="s">
        <v>29</v>
      </c>
      <c r="C15" s="29" t="s">
        <v>30</v>
      </c>
      <c r="D15" s="30" t="s">
        <v>31</v>
      </c>
    </row>
    <row r="16" spans="1:4" ht="51">
      <c r="A16" s="60"/>
      <c r="B16" s="28" t="s">
        <v>32</v>
      </c>
      <c r="C16" s="29" t="s">
        <v>21</v>
      </c>
      <c r="D16" s="30" t="s">
        <v>31</v>
      </c>
    </row>
    <row r="17" spans="1:4" ht="20.399999999999999" customHeight="1">
      <c r="A17" s="60"/>
      <c r="B17" s="28" t="s">
        <v>33</v>
      </c>
      <c r="C17" s="29" t="s">
        <v>18</v>
      </c>
      <c r="D17" s="30" t="s">
        <v>31</v>
      </c>
    </row>
    <row r="18" spans="1:4" ht="20.399999999999999">
      <c r="A18" s="60" t="s">
        <v>34</v>
      </c>
      <c r="B18" s="28" t="s">
        <v>35</v>
      </c>
      <c r="C18" s="29" t="s">
        <v>36</v>
      </c>
      <c r="D18" s="30" t="s">
        <v>37</v>
      </c>
    </row>
    <row r="19" spans="1:4" ht="30.6">
      <c r="A19" s="60"/>
      <c r="B19" s="28" t="s">
        <v>38</v>
      </c>
      <c r="C19" s="29" t="s">
        <v>21</v>
      </c>
      <c r="D19" s="30" t="s">
        <v>39</v>
      </c>
    </row>
    <row r="20" spans="1:4" ht="40.799999999999997">
      <c r="A20" s="60" t="s">
        <v>40</v>
      </c>
      <c r="B20" s="28" t="s">
        <v>41</v>
      </c>
      <c r="C20" s="29" t="s">
        <v>21</v>
      </c>
      <c r="D20" s="30" t="s">
        <v>42</v>
      </c>
    </row>
    <row r="21" spans="1:4" ht="30.6">
      <c r="A21" s="60"/>
      <c r="B21" s="28" t="s">
        <v>43</v>
      </c>
      <c r="C21" s="29" t="s">
        <v>18</v>
      </c>
      <c r="D21" s="30" t="s">
        <v>42</v>
      </c>
    </row>
    <row r="22" spans="1:4" ht="40.799999999999997">
      <c r="A22" s="60"/>
      <c r="B22" s="28" t="s">
        <v>44</v>
      </c>
      <c r="C22" s="29" t="s">
        <v>21</v>
      </c>
      <c r="D22" s="30" t="s">
        <v>42</v>
      </c>
    </row>
    <row r="23" spans="1:4" ht="20.399999999999999">
      <c r="A23" s="60" t="s">
        <v>152</v>
      </c>
      <c r="B23" s="28" t="s">
        <v>153</v>
      </c>
      <c r="C23" s="29">
        <v>4</v>
      </c>
      <c r="D23" s="30" t="s">
        <v>46</v>
      </c>
    </row>
    <row r="24" spans="1:4" ht="30.6">
      <c r="A24" s="60"/>
      <c r="B24" s="28" t="s">
        <v>154</v>
      </c>
      <c r="C24" s="29">
        <v>1</v>
      </c>
      <c r="D24" s="30" t="s">
        <v>155</v>
      </c>
    </row>
    <row r="25" spans="1:4" ht="40.799999999999997">
      <c r="A25" s="60"/>
      <c r="B25" s="28" t="s">
        <v>156</v>
      </c>
      <c r="C25" s="29" t="s">
        <v>18</v>
      </c>
      <c r="D25" s="30" t="s">
        <v>47</v>
      </c>
    </row>
    <row r="26" spans="1:4" ht="30.6">
      <c r="A26" s="60"/>
      <c r="B26" s="28" t="s">
        <v>48</v>
      </c>
      <c r="C26" s="29" t="s">
        <v>21</v>
      </c>
      <c r="D26" s="30" t="s">
        <v>49</v>
      </c>
    </row>
    <row r="27" spans="1:4" ht="40.799999999999997">
      <c r="A27" s="60"/>
      <c r="B27" s="28" t="s">
        <v>50</v>
      </c>
      <c r="C27" s="29" t="s">
        <v>18</v>
      </c>
      <c r="D27" s="30" t="s">
        <v>51</v>
      </c>
    </row>
    <row r="28" spans="1:4" ht="61.2">
      <c r="A28" s="60"/>
      <c r="B28" s="28" t="s">
        <v>52</v>
      </c>
      <c r="C28" s="29" t="s">
        <v>18</v>
      </c>
      <c r="D28" s="30" t="s">
        <v>51</v>
      </c>
    </row>
    <row r="29" spans="1:4" ht="48">
      <c r="A29" s="25" t="s">
        <v>58</v>
      </c>
      <c r="B29" s="25" t="s">
        <v>10</v>
      </c>
      <c r="C29" s="22" t="s">
        <v>11</v>
      </c>
      <c r="D29" s="22" t="s">
        <v>59</v>
      </c>
    </row>
    <row r="30" spans="1:4" ht="102">
      <c r="A30" s="60" t="s">
        <v>160</v>
      </c>
      <c r="B30" s="30" t="s">
        <v>157</v>
      </c>
      <c r="C30" s="30">
        <v>8</v>
      </c>
      <c r="D30" s="30" t="s">
        <v>53</v>
      </c>
    </row>
    <row r="31" spans="1:4" ht="51">
      <c r="A31" s="60"/>
      <c r="B31" s="30" t="s">
        <v>158</v>
      </c>
      <c r="C31" s="30" t="s">
        <v>18</v>
      </c>
      <c r="D31" s="30" t="s">
        <v>53</v>
      </c>
    </row>
    <row r="32" spans="1:4" ht="51">
      <c r="A32" s="60"/>
      <c r="B32" s="30" t="s">
        <v>159</v>
      </c>
      <c r="C32" s="30" t="s">
        <v>18</v>
      </c>
      <c r="D32" s="30" t="s">
        <v>53</v>
      </c>
    </row>
    <row r="33" spans="1:4" ht="51">
      <c r="A33" s="60" t="s">
        <v>60</v>
      </c>
      <c r="B33" s="30" t="s">
        <v>61</v>
      </c>
      <c r="C33" s="30" t="s">
        <v>45</v>
      </c>
      <c r="D33" s="30" t="s">
        <v>62</v>
      </c>
    </row>
    <row r="34" spans="1:4" ht="51">
      <c r="A34" s="60"/>
      <c r="B34" s="30" t="s">
        <v>63</v>
      </c>
      <c r="C34" s="30" t="s">
        <v>18</v>
      </c>
      <c r="D34" s="30" t="s">
        <v>62</v>
      </c>
    </row>
    <row r="35" spans="1:4" ht="30.6">
      <c r="A35" s="60"/>
      <c r="B35" s="30" t="s">
        <v>64</v>
      </c>
      <c r="C35" s="30" t="s">
        <v>30</v>
      </c>
      <c r="D35" s="30" t="s">
        <v>62</v>
      </c>
    </row>
    <row r="36" spans="1:4" ht="51">
      <c r="A36" s="60" t="s">
        <v>68</v>
      </c>
      <c r="B36" s="30" t="s">
        <v>161</v>
      </c>
      <c r="C36" s="30" t="s">
        <v>45</v>
      </c>
      <c r="D36" s="30" t="s">
        <v>62</v>
      </c>
    </row>
    <row r="37" spans="1:4" ht="30.6" customHeight="1">
      <c r="A37" s="60"/>
      <c r="B37" s="30" t="s">
        <v>162</v>
      </c>
      <c r="C37" s="30" t="s">
        <v>21</v>
      </c>
      <c r="D37" s="30" t="s">
        <v>62</v>
      </c>
    </row>
    <row r="38" spans="1:4" ht="61.2">
      <c r="A38" s="60"/>
      <c r="B38" s="30" t="s">
        <v>163</v>
      </c>
      <c r="C38" s="30" t="s">
        <v>21</v>
      </c>
      <c r="D38" s="30" t="s">
        <v>62</v>
      </c>
    </row>
    <row r="39" spans="1:4" ht="51">
      <c r="A39" s="60"/>
      <c r="B39" s="30" t="s">
        <v>69</v>
      </c>
      <c r="C39" s="30" t="s">
        <v>18</v>
      </c>
      <c r="D39" s="30" t="s">
        <v>62</v>
      </c>
    </row>
    <row r="40" spans="1:4" ht="34.200000000000003" customHeight="1">
      <c r="A40" s="60" t="s">
        <v>164</v>
      </c>
      <c r="B40" s="30" t="s">
        <v>165</v>
      </c>
      <c r="C40" s="30" t="s">
        <v>45</v>
      </c>
      <c r="D40" s="30" t="s">
        <v>65</v>
      </c>
    </row>
    <row r="41" spans="1:4" ht="30.6">
      <c r="A41" s="60"/>
      <c r="B41" s="30" t="s">
        <v>66</v>
      </c>
      <c r="C41" s="30">
        <v>3</v>
      </c>
      <c r="D41" s="30" t="s">
        <v>67</v>
      </c>
    </row>
    <row r="42" spans="1:4" ht="40.799999999999997" customHeight="1">
      <c r="A42" s="60" t="s">
        <v>166</v>
      </c>
      <c r="B42" s="30" t="s">
        <v>167</v>
      </c>
      <c r="C42" s="30">
        <v>3</v>
      </c>
      <c r="D42" s="30" t="s">
        <v>70</v>
      </c>
    </row>
    <row r="43" spans="1:4" ht="30.6">
      <c r="A43" s="60"/>
      <c r="B43" s="30" t="s">
        <v>168</v>
      </c>
      <c r="C43" s="30">
        <v>3</v>
      </c>
      <c r="D43" s="30" t="s">
        <v>70</v>
      </c>
    </row>
    <row r="44" spans="1:4" ht="40.799999999999997" customHeight="1">
      <c r="A44" s="60"/>
      <c r="B44" s="30" t="s">
        <v>169</v>
      </c>
      <c r="C44" s="30">
        <v>1</v>
      </c>
      <c r="D44" s="30" t="s">
        <v>70</v>
      </c>
    </row>
    <row r="45" spans="1:4" ht="20.399999999999999">
      <c r="A45" s="60"/>
      <c r="B45" s="30" t="s">
        <v>170</v>
      </c>
      <c r="C45" s="30">
        <v>2</v>
      </c>
      <c r="D45" s="30" t="s">
        <v>70</v>
      </c>
    </row>
    <row r="46" spans="1:4" ht="40.799999999999997">
      <c r="A46" s="60" t="s">
        <v>171</v>
      </c>
      <c r="B46" s="30" t="s">
        <v>71</v>
      </c>
      <c r="C46" s="30" t="s">
        <v>18</v>
      </c>
      <c r="D46" s="30" t="s">
        <v>47</v>
      </c>
    </row>
    <row r="47" spans="1:4" ht="30.6">
      <c r="A47" s="60"/>
      <c r="B47" s="30" t="s">
        <v>72</v>
      </c>
      <c r="C47" s="30" t="s">
        <v>45</v>
      </c>
      <c r="D47" s="30" t="s">
        <v>73</v>
      </c>
    </row>
    <row r="48" spans="1:4" ht="71.400000000000006">
      <c r="A48" s="60"/>
      <c r="B48" s="30" t="s">
        <v>74</v>
      </c>
      <c r="C48" s="30" t="s">
        <v>18</v>
      </c>
      <c r="D48" s="30" t="s">
        <v>75</v>
      </c>
    </row>
    <row r="49" spans="1:4" ht="30.6">
      <c r="A49" s="60"/>
      <c r="B49" s="30" t="s">
        <v>172</v>
      </c>
      <c r="C49" s="30" t="s">
        <v>21</v>
      </c>
      <c r="D49" s="30" t="s">
        <v>76</v>
      </c>
    </row>
    <row r="50" spans="1:4" ht="40.799999999999997">
      <c r="A50" s="60"/>
      <c r="B50" s="30" t="s">
        <v>173</v>
      </c>
      <c r="C50" s="30" t="s">
        <v>18</v>
      </c>
      <c r="D50" s="30" t="s">
        <v>76</v>
      </c>
    </row>
    <row r="51" spans="1:4" ht="30.6">
      <c r="A51" s="60"/>
      <c r="B51" s="30" t="s">
        <v>174</v>
      </c>
      <c r="C51" s="30">
        <v>1</v>
      </c>
      <c r="D51" s="30" t="s">
        <v>77</v>
      </c>
    </row>
    <row r="52" spans="1:4" ht="51" customHeight="1">
      <c r="A52" s="60"/>
      <c r="B52" s="30" t="s">
        <v>175</v>
      </c>
      <c r="C52" s="30" t="s">
        <v>18</v>
      </c>
      <c r="D52" s="30" t="s">
        <v>78</v>
      </c>
    </row>
    <row r="53" spans="1:4" ht="48">
      <c r="A53" s="25" t="s">
        <v>79</v>
      </c>
      <c r="B53" s="25" t="s">
        <v>10</v>
      </c>
      <c r="C53" s="22" t="s">
        <v>11</v>
      </c>
      <c r="D53" s="22" t="s">
        <v>59</v>
      </c>
    </row>
    <row r="54" spans="1:4" ht="40.799999999999997">
      <c r="A54" s="58" t="s">
        <v>176</v>
      </c>
      <c r="B54" s="31" t="s">
        <v>177</v>
      </c>
      <c r="C54" s="32">
        <v>3</v>
      </c>
      <c r="D54" s="32" t="s">
        <v>92</v>
      </c>
    </row>
    <row r="55" spans="1:4" ht="40.799999999999997">
      <c r="A55" s="58"/>
      <c r="B55" s="31" t="s">
        <v>178</v>
      </c>
      <c r="C55" s="32">
        <v>2</v>
      </c>
      <c r="D55" s="32" t="s">
        <v>92</v>
      </c>
    </row>
    <row r="56" spans="1:4" ht="40.799999999999997">
      <c r="A56" s="60" t="s">
        <v>80</v>
      </c>
      <c r="B56" s="28" t="s">
        <v>103</v>
      </c>
      <c r="C56" s="30">
        <v>4</v>
      </c>
      <c r="D56" s="30" t="s">
        <v>81</v>
      </c>
    </row>
    <row r="57" spans="1:4" ht="40.799999999999997">
      <c r="A57" s="60"/>
      <c r="B57" s="28" t="s">
        <v>82</v>
      </c>
      <c r="C57" s="30">
        <v>7</v>
      </c>
      <c r="D57" s="30" t="s">
        <v>81</v>
      </c>
    </row>
    <row r="58" spans="1:4" ht="30.6" customHeight="1">
      <c r="A58" s="67" t="s">
        <v>179</v>
      </c>
      <c r="B58" s="28" t="s">
        <v>180</v>
      </c>
      <c r="C58" s="30">
        <v>2</v>
      </c>
      <c r="D58" s="30" t="s">
        <v>94</v>
      </c>
    </row>
    <row r="59" spans="1:4" ht="57" customHeight="1">
      <c r="A59" s="67"/>
      <c r="B59" s="28" t="s">
        <v>181</v>
      </c>
      <c r="C59" s="30">
        <v>2</v>
      </c>
      <c r="D59" s="30" t="s">
        <v>94</v>
      </c>
    </row>
    <row r="60" spans="1:4" ht="30.6">
      <c r="A60" s="67"/>
      <c r="B60" s="28" t="s">
        <v>182</v>
      </c>
      <c r="C60" s="30">
        <v>2</v>
      </c>
      <c r="D60" s="30" t="s">
        <v>95</v>
      </c>
    </row>
    <row r="61" spans="1:4" ht="30.6">
      <c r="A61" s="67"/>
      <c r="B61" s="28" t="s">
        <v>183</v>
      </c>
      <c r="C61" s="30">
        <v>1</v>
      </c>
      <c r="D61" s="30" t="s">
        <v>86</v>
      </c>
    </row>
    <row r="62" spans="1:4" ht="30.6">
      <c r="A62" s="67"/>
      <c r="B62" s="28" t="s">
        <v>184</v>
      </c>
      <c r="C62" s="30">
        <v>1</v>
      </c>
      <c r="D62" s="30" t="s">
        <v>93</v>
      </c>
    </row>
    <row r="63" spans="1:4" ht="40.799999999999997">
      <c r="A63" s="67"/>
      <c r="B63" s="28" t="s">
        <v>96</v>
      </c>
      <c r="C63" s="30">
        <v>1</v>
      </c>
      <c r="D63" s="30" t="s">
        <v>93</v>
      </c>
    </row>
    <row r="64" spans="1:4" ht="20.399999999999999">
      <c r="A64" s="58" t="s">
        <v>97</v>
      </c>
      <c r="B64" s="31" t="s">
        <v>98</v>
      </c>
      <c r="C64" s="32">
        <v>3</v>
      </c>
      <c r="D64" s="32" t="s">
        <v>99</v>
      </c>
    </row>
    <row r="65" spans="1:4" ht="20.399999999999999" customHeight="1">
      <c r="A65" s="58"/>
      <c r="B65" s="31" t="s">
        <v>100</v>
      </c>
      <c r="C65" s="32">
        <v>1</v>
      </c>
      <c r="D65" s="32" t="s">
        <v>101</v>
      </c>
    </row>
    <row r="66" spans="1:4" ht="20.399999999999999">
      <c r="A66" s="58"/>
      <c r="B66" s="31" t="s">
        <v>102</v>
      </c>
      <c r="C66" s="32">
        <v>1</v>
      </c>
      <c r="D66" s="32" t="s">
        <v>99</v>
      </c>
    </row>
    <row r="67" spans="1:4" ht="61.2">
      <c r="A67" s="60" t="s">
        <v>185</v>
      </c>
      <c r="B67" s="33" t="s">
        <v>186</v>
      </c>
      <c r="C67" s="34">
        <v>1</v>
      </c>
      <c r="D67" s="34" t="s">
        <v>83</v>
      </c>
    </row>
    <row r="68" spans="1:4" ht="40.799999999999997">
      <c r="A68" s="60"/>
      <c r="B68" s="33" t="s">
        <v>187</v>
      </c>
      <c r="C68" s="34">
        <v>3</v>
      </c>
      <c r="D68" s="34" t="s">
        <v>84</v>
      </c>
    </row>
    <row r="69" spans="1:4" ht="40.799999999999997">
      <c r="A69" s="60"/>
      <c r="B69" s="33" t="s">
        <v>188</v>
      </c>
      <c r="C69" s="34">
        <v>2</v>
      </c>
      <c r="D69" s="34" t="s">
        <v>86</v>
      </c>
    </row>
    <row r="70" spans="1:4" ht="30.6" customHeight="1">
      <c r="A70" s="60"/>
      <c r="B70" s="33" t="s">
        <v>85</v>
      </c>
      <c r="C70" s="34">
        <v>3</v>
      </c>
      <c r="D70" s="34" t="s">
        <v>84</v>
      </c>
    </row>
    <row r="71" spans="1:4" ht="30.6">
      <c r="A71" s="60"/>
      <c r="B71" s="33" t="s">
        <v>138</v>
      </c>
      <c r="C71" s="34">
        <v>4</v>
      </c>
      <c r="D71" s="34" t="s">
        <v>86</v>
      </c>
    </row>
    <row r="72" spans="1:4" ht="61.2">
      <c r="A72" s="60"/>
      <c r="B72" s="33" t="s">
        <v>87</v>
      </c>
      <c r="C72" s="34">
        <v>1</v>
      </c>
      <c r="D72" s="34" t="s">
        <v>84</v>
      </c>
    </row>
    <row r="73" spans="1:4" ht="30.6">
      <c r="A73" s="60" t="s">
        <v>88</v>
      </c>
      <c r="B73" s="30" t="s">
        <v>89</v>
      </c>
      <c r="C73" s="30">
        <v>4</v>
      </c>
      <c r="D73" s="30" t="s">
        <v>65</v>
      </c>
    </row>
    <row r="74" spans="1:4" ht="20.399999999999999">
      <c r="A74" s="60"/>
      <c r="B74" s="30" t="s">
        <v>90</v>
      </c>
      <c r="C74" s="30">
        <v>4</v>
      </c>
      <c r="D74" s="30" t="s">
        <v>65</v>
      </c>
    </row>
    <row r="75" spans="1:4" ht="30.6" customHeight="1">
      <c r="A75" s="60"/>
      <c r="B75" s="30" t="s">
        <v>91</v>
      </c>
      <c r="C75" s="30">
        <v>4</v>
      </c>
      <c r="D75" s="30" t="s">
        <v>65</v>
      </c>
    </row>
    <row r="76" spans="1:4" ht="48">
      <c r="A76" s="25" t="s">
        <v>106</v>
      </c>
      <c r="B76" s="25" t="s">
        <v>10</v>
      </c>
      <c r="C76" s="22" t="s">
        <v>11</v>
      </c>
      <c r="D76" s="22" t="s">
        <v>59</v>
      </c>
    </row>
    <row r="77" spans="1:4" ht="40.799999999999997">
      <c r="A77" s="58" t="s">
        <v>189</v>
      </c>
      <c r="B77" s="31" t="s">
        <v>190</v>
      </c>
      <c r="C77" s="32">
        <v>3</v>
      </c>
      <c r="D77" s="32" t="s">
        <v>92</v>
      </c>
    </row>
    <row r="78" spans="1:4" ht="40.799999999999997">
      <c r="A78" s="58"/>
      <c r="B78" s="31" t="s">
        <v>191</v>
      </c>
      <c r="C78" s="32">
        <v>2</v>
      </c>
      <c r="D78" s="32" t="s">
        <v>92</v>
      </c>
    </row>
    <row r="79" spans="1:4" ht="40.799999999999997">
      <c r="A79" s="58" t="s">
        <v>192</v>
      </c>
      <c r="B79" s="31" t="s">
        <v>193</v>
      </c>
      <c r="C79" s="32">
        <v>1</v>
      </c>
      <c r="D79" s="32" t="s">
        <v>107</v>
      </c>
    </row>
    <row r="80" spans="1:4" ht="30.6" customHeight="1">
      <c r="A80" s="58"/>
      <c r="B80" s="31" t="s">
        <v>194</v>
      </c>
      <c r="C80" s="32">
        <v>1</v>
      </c>
      <c r="D80" s="32" t="s">
        <v>108</v>
      </c>
    </row>
    <row r="81" spans="1:9" ht="51">
      <c r="A81" s="58"/>
      <c r="B81" s="31" t="s">
        <v>195</v>
      </c>
      <c r="C81" s="32">
        <v>1</v>
      </c>
      <c r="D81" s="32" t="s">
        <v>84</v>
      </c>
    </row>
    <row r="82" spans="1:9" ht="30.6">
      <c r="A82" s="58"/>
      <c r="B82" s="31" t="s">
        <v>196</v>
      </c>
      <c r="C82" s="32">
        <v>2</v>
      </c>
      <c r="D82" s="32" t="s">
        <v>107</v>
      </c>
    </row>
    <row r="83" spans="1:9" ht="30.6">
      <c r="A83" s="58"/>
      <c r="B83" s="31" t="s">
        <v>197</v>
      </c>
      <c r="C83" s="32">
        <v>3</v>
      </c>
      <c r="D83" s="32" t="s">
        <v>108</v>
      </c>
    </row>
    <row r="84" spans="1:9" ht="20.399999999999999">
      <c r="A84" s="58" t="s">
        <v>137</v>
      </c>
      <c r="B84" s="35" t="s">
        <v>198</v>
      </c>
      <c r="C84" s="36">
        <v>3</v>
      </c>
      <c r="D84" s="36" t="s">
        <v>116</v>
      </c>
    </row>
    <row r="85" spans="1:9" ht="40.799999999999997">
      <c r="A85" s="58"/>
      <c r="B85" s="35" t="s">
        <v>199</v>
      </c>
      <c r="C85" s="36">
        <v>1</v>
      </c>
      <c r="D85" s="36" t="s">
        <v>117</v>
      </c>
    </row>
    <row r="86" spans="1:9" ht="71.400000000000006">
      <c r="A86" s="58"/>
      <c r="B86" s="35" t="s">
        <v>200</v>
      </c>
      <c r="C86" s="36">
        <v>4</v>
      </c>
      <c r="D86" s="36" t="s">
        <v>115</v>
      </c>
    </row>
    <row r="87" spans="1:9" ht="40.799999999999997">
      <c r="A87" s="58"/>
      <c r="B87" s="35" t="s">
        <v>201</v>
      </c>
      <c r="C87" s="36">
        <v>1</v>
      </c>
      <c r="D87" s="36" t="s">
        <v>115</v>
      </c>
    </row>
    <row r="88" spans="1:9" ht="40.799999999999997" customHeight="1">
      <c r="A88" s="58"/>
      <c r="B88" s="35" t="s">
        <v>202</v>
      </c>
      <c r="C88" s="36">
        <v>1</v>
      </c>
      <c r="D88" s="36" t="s">
        <v>117</v>
      </c>
    </row>
    <row r="89" spans="1:9" ht="30.6">
      <c r="A89" s="58"/>
      <c r="B89" s="35" t="s">
        <v>203</v>
      </c>
      <c r="C89" s="36">
        <v>1</v>
      </c>
      <c r="D89" s="36" t="s">
        <v>120</v>
      </c>
    </row>
    <row r="90" spans="1:9" ht="30.6">
      <c r="A90" s="58"/>
      <c r="B90" s="35" t="s">
        <v>118</v>
      </c>
      <c r="C90" s="36">
        <v>1</v>
      </c>
      <c r="D90" s="36" t="s">
        <v>115</v>
      </c>
    </row>
    <row r="91" spans="1:9" ht="20.399999999999999">
      <c r="A91" s="58"/>
      <c r="B91" s="35" t="s">
        <v>119</v>
      </c>
      <c r="C91" s="36">
        <v>1</v>
      </c>
      <c r="D91" s="36" t="s">
        <v>116</v>
      </c>
    </row>
    <row r="92" spans="1:9" ht="71.400000000000006" customHeight="1">
      <c r="A92" s="58" t="s">
        <v>268</v>
      </c>
      <c r="B92" s="31" t="s">
        <v>204</v>
      </c>
      <c r="C92" s="32">
        <v>3</v>
      </c>
      <c r="D92" s="32" t="s">
        <v>109</v>
      </c>
    </row>
    <row r="93" spans="1:9" ht="30.6">
      <c r="A93" s="58"/>
      <c r="B93" s="31" t="s">
        <v>205</v>
      </c>
      <c r="C93" s="32">
        <v>2</v>
      </c>
      <c r="D93" s="32" t="s">
        <v>110</v>
      </c>
      <c r="G93" s="10"/>
      <c r="H93" s="11"/>
      <c r="I93" s="11"/>
    </row>
    <row r="94" spans="1:9" ht="30.6">
      <c r="A94" s="58"/>
      <c r="B94" s="31" t="s">
        <v>206</v>
      </c>
      <c r="C94" s="32">
        <v>2</v>
      </c>
      <c r="D94" s="32" t="s">
        <v>111</v>
      </c>
    </row>
    <row r="95" spans="1:9" ht="30.6">
      <c r="A95" s="58"/>
      <c r="B95" s="31" t="s">
        <v>207</v>
      </c>
      <c r="C95" s="32" t="s">
        <v>21</v>
      </c>
      <c r="D95" s="32" t="s">
        <v>113</v>
      </c>
    </row>
    <row r="96" spans="1:9" ht="30.6">
      <c r="A96" s="58"/>
      <c r="B96" s="31" t="s">
        <v>208</v>
      </c>
      <c r="C96" s="32" t="s">
        <v>18</v>
      </c>
      <c r="D96" s="32" t="s">
        <v>113</v>
      </c>
    </row>
    <row r="97" spans="1:4" ht="40.799999999999997" customHeight="1">
      <c r="A97" s="58"/>
      <c r="B97" s="31" t="s">
        <v>209</v>
      </c>
      <c r="C97" s="32">
        <v>1</v>
      </c>
      <c r="D97" s="32" t="s">
        <v>113</v>
      </c>
    </row>
    <row r="98" spans="1:4" ht="30.6">
      <c r="A98" s="58"/>
      <c r="B98" s="31" t="s">
        <v>112</v>
      </c>
      <c r="C98" s="32">
        <v>2</v>
      </c>
      <c r="D98" s="32" t="s">
        <v>113</v>
      </c>
    </row>
    <row r="99" spans="1:4" ht="30.6">
      <c r="A99" s="58"/>
      <c r="B99" s="31" t="s">
        <v>114</v>
      </c>
      <c r="C99" s="32">
        <v>1</v>
      </c>
      <c r="D99" s="32" t="s">
        <v>109</v>
      </c>
    </row>
    <row r="100" spans="1:4" ht="30.6">
      <c r="A100" s="58"/>
      <c r="B100" s="31" t="s">
        <v>133</v>
      </c>
      <c r="C100" s="32">
        <v>1</v>
      </c>
      <c r="D100" s="32" t="s">
        <v>110</v>
      </c>
    </row>
    <row r="101" spans="1:4" ht="30.6" customHeight="1">
      <c r="A101" s="60" t="s">
        <v>210</v>
      </c>
      <c r="B101" s="28" t="s">
        <v>211</v>
      </c>
      <c r="C101" s="30" t="s">
        <v>21</v>
      </c>
      <c r="D101" s="30" t="s">
        <v>121</v>
      </c>
    </row>
    <row r="102" spans="1:4" ht="71.400000000000006">
      <c r="A102" s="60"/>
      <c r="B102" s="28" t="s">
        <v>212</v>
      </c>
      <c r="C102" s="30" t="s">
        <v>18</v>
      </c>
      <c r="D102" s="30" t="s">
        <v>122</v>
      </c>
    </row>
    <row r="103" spans="1:4" ht="40.799999999999997">
      <c r="A103" s="60"/>
      <c r="B103" s="28" t="s">
        <v>213</v>
      </c>
      <c r="C103" s="30" t="s">
        <v>18</v>
      </c>
      <c r="D103" s="30" t="s">
        <v>122</v>
      </c>
    </row>
    <row r="104" spans="1:4" ht="40.799999999999997">
      <c r="A104" s="60"/>
      <c r="B104" s="28" t="s">
        <v>214</v>
      </c>
      <c r="C104" s="30">
        <v>1</v>
      </c>
      <c r="D104" s="30" t="s">
        <v>121</v>
      </c>
    </row>
    <row r="105" spans="1:4" ht="40.799999999999997">
      <c r="A105" s="60"/>
      <c r="B105" s="28" t="s">
        <v>123</v>
      </c>
      <c r="C105" s="30" t="s">
        <v>18</v>
      </c>
      <c r="D105" s="30" t="s">
        <v>121</v>
      </c>
    </row>
    <row r="106" spans="1:4" ht="30.6">
      <c r="A106" s="60"/>
      <c r="B106" s="28" t="s">
        <v>124</v>
      </c>
      <c r="C106" s="30" t="s">
        <v>18</v>
      </c>
      <c r="D106" s="30" t="s">
        <v>122</v>
      </c>
    </row>
    <row r="107" spans="1:4" ht="51">
      <c r="A107" s="60"/>
      <c r="B107" s="28" t="s">
        <v>125</v>
      </c>
      <c r="C107" s="30" t="s">
        <v>18</v>
      </c>
      <c r="D107" s="30" t="s">
        <v>122</v>
      </c>
    </row>
    <row r="108" spans="1:4" ht="20.399999999999999">
      <c r="A108" s="60" t="s">
        <v>215</v>
      </c>
      <c r="B108" s="37" t="s">
        <v>126</v>
      </c>
      <c r="C108" s="34" t="s">
        <v>18</v>
      </c>
      <c r="D108" s="34" t="s">
        <v>127</v>
      </c>
    </row>
    <row r="109" spans="1:4" ht="30.6" customHeight="1">
      <c r="A109" s="60"/>
      <c r="B109" s="37" t="s">
        <v>216</v>
      </c>
      <c r="C109" s="34" t="s">
        <v>18</v>
      </c>
      <c r="D109" s="34" t="s">
        <v>128</v>
      </c>
    </row>
    <row r="110" spans="1:4" ht="51">
      <c r="A110" s="60"/>
      <c r="B110" s="37" t="s">
        <v>217</v>
      </c>
      <c r="C110" s="34" t="s">
        <v>18</v>
      </c>
      <c r="D110" s="34" t="s">
        <v>128</v>
      </c>
    </row>
    <row r="111" spans="1:4" ht="71.400000000000006">
      <c r="A111" s="60"/>
      <c r="B111" s="37" t="s">
        <v>218</v>
      </c>
      <c r="C111" s="34">
        <v>2</v>
      </c>
      <c r="D111" s="34" t="s">
        <v>129</v>
      </c>
    </row>
    <row r="112" spans="1:4" ht="40.799999999999997">
      <c r="A112" s="60"/>
      <c r="B112" s="37" t="s">
        <v>219</v>
      </c>
      <c r="C112" s="34" t="s">
        <v>18</v>
      </c>
      <c r="D112" s="34" t="s">
        <v>128</v>
      </c>
    </row>
    <row r="113" spans="1:4" ht="40.799999999999997">
      <c r="A113" s="60"/>
      <c r="B113" s="33" t="s">
        <v>220</v>
      </c>
      <c r="C113" s="34" t="s">
        <v>18</v>
      </c>
      <c r="D113" s="34" t="s">
        <v>130</v>
      </c>
    </row>
    <row r="114" spans="1:4" ht="30.6">
      <c r="A114" s="58" t="s">
        <v>221</v>
      </c>
      <c r="B114" s="33" t="s">
        <v>222</v>
      </c>
      <c r="C114" s="34">
        <v>1</v>
      </c>
      <c r="D114" s="34" t="s">
        <v>131</v>
      </c>
    </row>
    <row r="115" spans="1:4" ht="30.6" customHeight="1">
      <c r="A115" s="58"/>
      <c r="B115" s="31" t="s">
        <v>223</v>
      </c>
      <c r="C115" s="32">
        <v>2</v>
      </c>
      <c r="D115" s="32" t="s">
        <v>77</v>
      </c>
    </row>
    <row r="116" spans="1:4" ht="30.6">
      <c r="A116" s="58"/>
      <c r="B116" s="31" t="s">
        <v>224</v>
      </c>
      <c r="C116" s="32">
        <v>3</v>
      </c>
      <c r="D116" s="34" t="s">
        <v>131</v>
      </c>
    </row>
    <row r="117" spans="1:4" ht="66">
      <c r="A117" s="26" t="s">
        <v>132</v>
      </c>
      <c r="B117" s="26" t="s">
        <v>10</v>
      </c>
      <c r="C117" s="27" t="s">
        <v>11</v>
      </c>
      <c r="D117" s="27" t="s">
        <v>59</v>
      </c>
    </row>
    <row r="118" spans="1:4" ht="71.400000000000006" customHeight="1">
      <c r="A118" s="58" t="s">
        <v>134</v>
      </c>
      <c r="B118" s="31" t="s">
        <v>226</v>
      </c>
      <c r="C118" s="32">
        <v>1</v>
      </c>
      <c r="D118" s="32" t="s">
        <v>83</v>
      </c>
    </row>
    <row r="119" spans="1:4" ht="71.400000000000006" customHeight="1">
      <c r="A119" s="58"/>
      <c r="B119" s="31" t="s">
        <v>227</v>
      </c>
      <c r="C119" s="32">
        <v>1</v>
      </c>
      <c r="D119" s="32" t="s">
        <v>83</v>
      </c>
    </row>
    <row r="120" spans="1:4" ht="61.2">
      <c r="A120" s="58"/>
      <c r="B120" s="31" t="s">
        <v>225</v>
      </c>
      <c r="C120" s="32">
        <v>3</v>
      </c>
      <c r="D120" s="32" t="s">
        <v>83</v>
      </c>
    </row>
    <row r="121" spans="1:4" ht="30.6">
      <c r="A121" s="58"/>
      <c r="B121" s="31" t="s">
        <v>135</v>
      </c>
      <c r="C121" s="32">
        <v>2</v>
      </c>
      <c r="D121" s="32" t="s">
        <v>83</v>
      </c>
    </row>
    <row r="122" spans="1:4" ht="30.6">
      <c r="A122" s="58"/>
      <c r="B122" s="31" t="s">
        <v>136</v>
      </c>
      <c r="C122" s="32">
        <v>1</v>
      </c>
      <c r="D122" s="32" t="s">
        <v>83</v>
      </c>
    </row>
    <row r="123" spans="1:4" ht="40.799999999999997">
      <c r="A123" s="58" t="s">
        <v>228</v>
      </c>
      <c r="B123" s="31" t="s">
        <v>230</v>
      </c>
      <c r="C123" s="32">
        <v>2</v>
      </c>
      <c r="D123" s="32" t="s">
        <v>229</v>
      </c>
    </row>
    <row r="124" spans="1:4" ht="51">
      <c r="A124" s="58"/>
      <c r="B124" s="31" t="s">
        <v>231</v>
      </c>
      <c r="C124" s="32">
        <v>1</v>
      </c>
      <c r="D124" s="32" t="s">
        <v>229</v>
      </c>
    </row>
    <row r="125" spans="1:4" ht="40.799999999999997">
      <c r="A125" s="58"/>
      <c r="B125" s="31" t="s">
        <v>232</v>
      </c>
      <c r="C125" s="32">
        <v>1</v>
      </c>
      <c r="D125" s="32" t="s">
        <v>229</v>
      </c>
    </row>
    <row r="126" spans="1:4" ht="30.6">
      <c r="A126" s="58"/>
      <c r="B126" s="31" t="s">
        <v>233</v>
      </c>
      <c r="C126" s="32">
        <v>1</v>
      </c>
      <c r="D126" s="32" t="s">
        <v>229</v>
      </c>
    </row>
    <row r="127" spans="1:4" ht="40.799999999999997">
      <c r="A127" s="58"/>
      <c r="B127" s="31" t="s">
        <v>234</v>
      </c>
      <c r="C127" s="32">
        <v>1</v>
      </c>
      <c r="D127" s="32" t="s">
        <v>229</v>
      </c>
    </row>
    <row r="128" spans="1:4" ht="40.799999999999997">
      <c r="A128" s="58"/>
      <c r="B128" s="31" t="s">
        <v>235</v>
      </c>
      <c r="C128" s="32">
        <v>1</v>
      </c>
      <c r="D128" s="32" t="s">
        <v>229</v>
      </c>
    </row>
    <row r="129" spans="1:13" ht="57" customHeight="1">
      <c r="A129" s="59" t="s">
        <v>236</v>
      </c>
      <c r="B129" s="38" t="s">
        <v>237</v>
      </c>
      <c r="C129" s="39">
        <v>4</v>
      </c>
      <c r="D129" s="34" t="s">
        <v>86</v>
      </c>
    </row>
    <row r="130" spans="1:13" ht="79.8">
      <c r="A130" s="59"/>
      <c r="B130" s="38" t="s">
        <v>238</v>
      </c>
      <c r="C130" s="39">
        <v>1</v>
      </c>
      <c r="D130" s="34" t="s">
        <v>86</v>
      </c>
      <c r="J130" s="12"/>
    </row>
    <row r="131" spans="1:13" ht="57">
      <c r="A131" s="59"/>
      <c r="B131" s="38" t="s">
        <v>239</v>
      </c>
      <c r="C131" s="39">
        <v>1</v>
      </c>
      <c r="D131" s="34" t="s">
        <v>139</v>
      </c>
    </row>
    <row r="132" spans="1:13" ht="57">
      <c r="A132" s="59"/>
      <c r="B132" s="38" t="s">
        <v>240</v>
      </c>
      <c r="C132" s="39">
        <v>2</v>
      </c>
      <c r="D132" s="34" t="s">
        <v>86</v>
      </c>
      <c r="L132" s="13"/>
      <c r="M132" s="12"/>
    </row>
    <row r="133" spans="1:13" ht="68.400000000000006" customHeight="1">
      <c r="A133" s="59"/>
      <c r="B133" s="38" t="s">
        <v>241</v>
      </c>
      <c r="C133" s="39">
        <v>1</v>
      </c>
      <c r="D133" s="34" t="s">
        <v>139</v>
      </c>
    </row>
    <row r="134" spans="1:13" ht="79.8">
      <c r="A134" s="59" t="s">
        <v>242</v>
      </c>
      <c r="B134" s="38" t="s">
        <v>243</v>
      </c>
      <c r="C134" s="39">
        <v>1</v>
      </c>
      <c r="D134" s="34" t="s">
        <v>84</v>
      </c>
    </row>
    <row r="135" spans="1:13" ht="45.6">
      <c r="A135" s="59"/>
      <c r="B135" s="38" t="s">
        <v>244</v>
      </c>
      <c r="C135" s="39">
        <v>2</v>
      </c>
      <c r="D135" s="34" t="s">
        <v>84</v>
      </c>
    </row>
    <row r="136" spans="1:13" ht="45.6">
      <c r="A136" s="59"/>
      <c r="B136" s="38" t="s">
        <v>245</v>
      </c>
      <c r="C136" s="39">
        <v>3</v>
      </c>
      <c r="D136" s="34" t="s">
        <v>84</v>
      </c>
    </row>
    <row r="137" spans="1:13" ht="45.6">
      <c r="A137" s="59"/>
      <c r="B137" s="38" t="s">
        <v>246</v>
      </c>
      <c r="C137" s="39">
        <v>1</v>
      </c>
      <c r="D137" s="34" t="s">
        <v>247</v>
      </c>
    </row>
    <row r="138" spans="1:13" ht="45.6">
      <c r="A138" s="59"/>
      <c r="B138" s="38" t="s">
        <v>248</v>
      </c>
      <c r="C138" s="39">
        <v>1</v>
      </c>
      <c r="D138" s="34" t="s">
        <v>247</v>
      </c>
    </row>
    <row r="139" spans="1:13" ht="45.6">
      <c r="A139" s="59"/>
      <c r="B139" s="38" t="s">
        <v>249</v>
      </c>
      <c r="C139" s="39">
        <v>1</v>
      </c>
      <c r="D139" s="34" t="s">
        <v>247</v>
      </c>
    </row>
    <row r="140" spans="1:13" ht="45.6">
      <c r="A140" s="59"/>
      <c r="B140" s="38" t="s">
        <v>250</v>
      </c>
      <c r="C140" s="39">
        <v>4</v>
      </c>
      <c r="D140" s="34" t="s">
        <v>84</v>
      </c>
    </row>
    <row r="141" spans="1:13" ht="34.200000000000003">
      <c r="A141" s="59" t="s">
        <v>251</v>
      </c>
      <c r="B141" s="38" t="s">
        <v>252</v>
      </c>
      <c r="C141" s="39">
        <v>1</v>
      </c>
      <c r="D141" s="34" t="s">
        <v>19</v>
      </c>
    </row>
    <row r="142" spans="1:13" ht="34.200000000000003">
      <c r="A142" s="59"/>
      <c r="B142" s="38" t="s">
        <v>253</v>
      </c>
      <c r="C142" s="39">
        <v>3</v>
      </c>
      <c r="D142" s="34" t="s">
        <v>254</v>
      </c>
    </row>
    <row r="143" spans="1:13" ht="45.6">
      <c r="A143" s="59"/>
      <c r="B143" s="38" t="s">
        <v>255</v>
      </c>
      <c r="C143" s="39">
        <v>1</v>
      </c>
      <c r="D143" s="34" t="s">
        <v>256</v>
      </c>
    </row>
    <row r="144" spans="1:13" ht="22.8">
      <c r="A144" s="59"/>
      <c r="B144" s="38" t="s">
        <v>257</v>
      </c>
      <c r="C144" s="39">
        <v>4</v>
      </c>
      <c r="D144" s="34" t="s">
        <v>254</v>
      </c>
    </row>
    <row r="145" spans="1:4" ht="57">
      <c r="A145" s="59"/>
      <c r="B145" s="38" t="s">
        <v>258</v>
      </c>
      <c r="C145" s="39">
        <v>1</v>
      </c>
      <c r="D145" s="34" t="s">
        <v>259</v>
      </c>
    </row>
    <row r="146" spans="1:4" ht="91.2">
      <c r="A146" s="59" t="s">
        <v>260</v>
      </c>
      <c r="B146" s="38" t="s">
        <v>261</v>
      </c>
      <c r="C146" s="39">
        <v>1</v>
      </c>
      <c r="D146" s="34" t="s">
        <v>76</v>
      </c>
    </row>
    <row r="147" spans="1:4" ht="22.8">
      <c r="A147" s="59"/>
      <c r="B147" s="38" t="s">
        <v>262</v>
      </c>
      <c r="C147" s="39">
        <v>3</v>
      </c>
      <c r="D147" s="34" t="s">
        <v>76</v>
      </c>
    </row>
    <row r="148" spans="1:4" ht="45.6">
      <c r="A148" s="59"/>
      <c r="B148" s="38" t="s">
        <v>263</v>
      </c>
      <c r="C148" s="39">
        <v>1</v>
      </c>
      <c r="D148" s="34" t="s">
        <v>264</v>
      </c>
    </row>
    <row r="149" spans="1:4" ht="45.6">
      <c r="A149" s="59"/>
      <c r="B149" s="38" t="s">
        <v>265</v>
      </c>
      <c r="C149" s="39">
        <v>3</v>
      </c>
      <c r="D149" s="34" t="s">
        <v>78</v>
      </c>
    </row>
    <row r="150" spans="1:4" ht="57">
      <c r="A150" s="59"/>
      <c r="B150" s="38" t="s">
        <v>266</v>
      </c>
      <c r="C150" s="39">
        <v>3</v>
      </c>
      <c r="D150" s="34" t="s">
        <v>47</v>
      </c>
    </row>
    <row r="151" spans="1:4" ht="26.4">
      <c r="A151" s="26" t="s">
        <v>282</v>
      </c>
      <c r="B151" s="26" t="s">
        <v>10</v>
      </c>
      <c r="C151" s="27" t="s">
        <v>11</v>
      </c>
      <c r="D151" s="27" t="s">
        <v>59</v>
      </c>
    </row>
    <row r="152" spans="1:4" ht="22.8">
      <c r="A152" s="92" t="s">
        <v>283</v>
      </c>
      <c r="B152" s="93" t="s">
        <v>284</v>
      </c>
      <c r="C152" s="94">
        <v>3</v>
      </c>
      <c r="D152" s="95" t="s">
        <v>84</v>
      </c>
    </row>
    <row r="153" spans="1:4" ht="72">
      <c r="A153" s="92"/>
      <c r="B153" s="96" t="s">
        <v>285</v>
      </c>
      <c r="C153" s="94">
        <v>6</v>
      </c>
      <c r="D153" s="95" t="s">
        <v>84</v>
      </c>
    </row>
    <row r="154" spans="1:4" ht="43.2">
      <c r="A154" s="92"/>
      <c r="B154" s="96" t="s">
        <v>286</v>
      </c>
      <c r="C154" s="94">
        <v>1</v>
      </c>
      <c r="D154" s="95" t="s">
        <v>287</v>
      </c>
    </row>
    <row r="155" spans="1:4" ht="57.6">
      <c r="A155" s="92"/>
      <c r="B155" s="96" t="s">
        <v>288</v>
      </c>
      <c r="C155" s="94">
        <v>3</v>
      </c>
      <c r="D155" s="95" t="s">
        <v>287</v>
      </c>
    </row>
    <row r="156" spans="1:4">
      <c r="A156" s="92" t="s">
        <v>289</v>
      </c>
      <c r="B156" s="95" t="s">
        <v>290</v>
      </c>
      <c r="C156" s="94">
        <v>3</v>
      </c>
      <c r="D156" s="95" t="s">
        <v>291</v>
      </c>
    </row>
    <row r="157" spans="1:4">
      <c r="A157" s="92"/>
      <c r="B157" s="95" t="s">
        <v>292</v>
      </c>
      <c r="C157" s="94">
        <v>1</v>
      </c>
      <c r="D157" s="95" t="s">
        <v>291</v>
      </c>
    </row>
    <row r="158" spans="1:4">
      <c r="A158" s="92"/>
      <c r="B158" s="95" t="s">
        <v>293</v>
      </c>
      <c r="C158" s="94">
        <v>1</v>
      </c>
      <c r="D158" s="95" t="s">
        <v>287</v>
      </c>
    </row>
    <row r="159" spans="1:4">
      <c r="A159" s="92"/>
      <c r="B159" s="95" t="s">
        <v>294</v>
      </c>
      <c r="C159" s="94">
        <v>1</v>
      </c>
      <c r="D159" s="95" t="s">
        <v>287</v>
      </c>
    </row>
    <row r="160" spans="1:4">
      <c r="A160" s="92"/>
      <c r="B160" s="95" t="s">
        <v>295</v>
      </c>
      <c r="C160" s="94">
        <v>2</v>
      </c>
      <c r="D160" s="95" t="s">
        <v>84</v>
      </c>
    </row>
    <row r="161" spans="1:4">
      <c r="A161" s="92"/>
      <c r="B161" s="95" t="s">
        <v>296</v>
      </c>
      <c r="C161" s="94">
        <v>2</v>
      </c>
      <c r="D161" s="95" t="s">
        <v>86</v>
      </c>
    </row>
    <row r="162" spans="1:4">
      <c r="A162" s="92" t="s">
        <v>297</v>
      </c>
      <c r="B162" s="95" t="s">
        <v>298</v>
      </c>
      <c r="C162" s="94">
        <v>3</v>
      </c>
      <c r="D162" s="95" t="s">
        <v>287</v>
      </c>
    </row>
    <row r="163" spans="1:4">
      <c r="A163" s="92"/>
      <c r="B163" s="95" t="s">
        <v>299</v>
      </c>
      <c r="C163" s="94">
        <v>7</v>
      </c>
      <c r="D163" s="95" t="s">
        <v>86</v>
      </c>
    </row>
    <row r="164" spans="1:4">
      <c r="A164" s="95" t="s">
        <v>300</v>
      </c>
      <c r="B164" s="95" t="s">
        <v>300</v>
      </c>
      <c r="C164" s="94">
        <v>5</v>
      </c>
      <c r="D164" s="95" t="s">
        <v>287</v>
      </c>
    </row>
    <row r="165" spans="1:4">
      <c r="A165" s="95" t="s">
        <v>301</v>
      </c>
      <c r="B165" s="95" t="s">
        <v>301</v>
      </c>
      <c r="C165" s="94">
        <v>5</v>
      </c>
      <c r="D165" s="95" t="s">
        <v>287</v>
      </c>
    </row>
    <row r="166" spans="1:4">
      <c r="A166" s="95" t="s">
        <v>302</v>
      </c>
      <c r="B166" s="95" t="s">
        <v>302</v>
      </c>
      <c r="C166" s="94">
        <v>5</v>
      </c>
      <c r="D166" s="95" t="s">
        <v>287</v>
      </c>
    </row>
  </sheetData>
  <sheetProtection algorithmName="SHA-512" hashValue="8YTiSZ939sX9EzpmyPFpZq2Xb1M4Z4JLeIwY2VHNiyi4sFQXr/Imh1glSd6+uFbi8jLMWYApJjet1Qhzp+p3KA==" saltValue="J80RoH2dS2/O126XGt0rBw==" spinCount="100000" sheet="1" objects="1" scenarios="1"/>
  <mergeCells count="35">
    <mergeCell ref="A152:A155"/>
    <mergeCell ref="A156:A161"/>
    <mergeCell ref="A162:A163"/>
    <mergeCell ref="A2:A4"/>
    <mergeCell ref="A101:A107"/>
    <mergeCell ref="A30:A32"/>
    <mergeCell ref="A5:A7"/>
    <mergeCell ref="A33:A35"/>
    <mergeCell ref="A73:A75"/>
    <mergeCell ref="A36:A39"/>
    <mergeCell ref="A46:A52"/>
    <mergeCell ref="A56:A57"/>
    <mergeCell ref="A40:A41"/>
    <mergeCell ref="A42:A45"/>
    <mergeCell ref="A54:A55"/>
    <mergeCell ref="A58:A63"/>
    <mergeCell ref="A64:A66"/>
    <mergeCell ref="A84:A91"/>
    <mergeCell ref="A67:A72"/>
    <mergeCell ref="A129:A133"/>
    <mergeCell ref="A134:A140"/>
    <mergeCell ref="A141:A145"/>
    <mergeCell ref="A146:A150"/>
    <mergeCell ref="A8:A14"/>
    <mergeCell ref="A15:A17"/>
    <mergeCell ref="A18:A19"/>
    <mergeCell ref="A20:A22"/>
    <mergeCell ref="A23:A28"/>
    <mergeCell ref="A118:A122"/>
    <mergeCell ref="A108:A113"/>
    <mergeCell ref="A79:A83"/>
    <mergeCell ref="A123:A128"/>
    <mergeCell ref="A77:A78"/>
    <mergeCell ref="A92:A100"/>
    <mergeCell ref="A114:A116"/>
  </mergeCells>
  <phoneticPr fontId="28" type="noConversion"/>
  <conditionalFormatting sqref="B93">
    <cfRule type="duplicateValues" dxfId="4" priority="4"/>
  </conditionalFormatting>
  <conditionalFormatting sqref="B1:B92 B94:B1048576">
    <cfRule type="duplicateValues" dxfId="3" priority="6"/>
  </conditionalFormatting>
  <conditionalFormatting sqref="G93">
    <cfRule type="duplicateValues" dxfId="2" priority="5"/>
  </conditionalFormatting>
  <conditionalFormatting sqref="I130">
    <cfRule type="duplicateValues" dxfId="1" priority="3"/>
  </conditionalFormatting>
  <conditionalFormatting sqref="L132">
    <cfRule type="duplicateValues" dxfId="0" priority="1"/>
  </conditionalFormatting>
  <pageMargins left="0.7" right="0.7" top="0.75" bottom="0.75" header="0.3" footer="0.3"/>
  <pageSetup paperSize="9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Dichiarazione congruità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Fabi</dc:creator>
  <cp:lastModifiedBy>Massimo BIONDO</cp:lastModifiedBy>
  <cp:lastPrinted>2024-07-02T09:14:39Z</cp:lastPrinted>
  <dcterms:created xsi:type="dcterms:W3CDTF">2022-07-09T07:14:54Z</dcterms:created>
  <dcterms:modified xsi:type="dcterms:W3CDTF">2025-08-01T04:40:48Z</dcterms:modified>
</cp:coreProperties>
</file>